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TRIBUNALES  DOCUMENTOS 2015 AL 2019\DOCS TRIBUNAL 2019\INFORMES MENSUALES 2019\NOVIEMBRE 2019\"/>
    </mc:Choice>
  </mc:AlternateContent>
  <bookViews>
    <workbookView xWindow="5145" yWindow="135" windowWidth="16140" windowHeight="7305" tabRatio="929" firstSheet="8" activeTab="15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8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  <sheet name="JUZG COLEGIADO" sheetId="33" r:id="rId15"/>
    <sheet name="JUZGADOS" sheetId="34" r:id="rId16"/>
  </sheets>
  <externalReferences>
    <externalReference r:id="rId17"/>
  </externalReferences>
  <definedNames>
    <definedName name="_xlnm.Print_Area" localSheetId="1">'CAUSAS DETERM.'!$A$2:$O$43</definedName>
    <definedName name="_xlnm.Print_Area" localSheetId="13">'CRUCEROS MAY  INCIDENCIA'!$A$1:$C$46</definedName>
    <definedName name="_xlnm.Print_Area" localSheetId="6">'ESTADO DE EBRIEDAD'!$A$1:$I$81</definedName>
    <definedName name="_xlnm.Print_Area" localSheetId="15">JUZGADOS!$A$1:$W$39</definedName>
  </definedNames>
  <calcPr calcId="162913"/>
</workbook>
</file>

<file path=xl/calcChain.xml><?xml version="1.0" encoding="utf-8"?>
<calcChain xmlns="http://schemas.openxmlformats.org/spreadsheetml/2006/main">
  <c r="F35" i="34" l="1"/>
  <c r="E35" i="34"/>
  <c r="D35" i="34"/>
  <c r="C35" i="34"/>
  <c r="G32" i="34"/>
  <c r="E48" i="34" s="1"/>
  <c r="G30" i="34"/>
  <c r="D47" i="34" s="1"/>
  <c r="G28" i="34"/>
  <c r="E29" i="34" s="1"/>
  <c r="G27" i="34"/>
  <c r="F21" i="34"/>
  <c r="E21" i="34"/>
  <c r="D21" i="34"/>
  <c r="C21" i="34"/>
  <c r="G18" i="34"/>
  <c r="E19" i="34" s="1"/>
  <c r="G16" i="34"/>
  <c r="C17" i="34" s="1"/>
  <c r="G14" i="34"/>
  <c r="C46" i="34" s="1"/>
  <c r="H18" i="33"/>
  <c r="C18" i="33"/>
  <c r="E36" i="34" l="1"/>
  <c r="F15" i="34"/>
  <c r="G15" i="34" s="1"/>
  <c r="D17" i="34"/>
  <c r="F19" i="34"/>
  <c r="F29" i="34"/>
  <c r="G29" i="34" s="1"/>
  <c r="D46" i="34"/>
  <c r="E47" i="34"/>
  <c r="D33" i="34"/>
  <c r="G35" i="34"/>
  <c r="F36" i="34" s="1"/>
  <c r="E46" i="34"/>
  <c r="C48" i="34"/>
  <c r="D15" i="34"/>
  <c r="D19" i="34"/>
  <c r="G21" i="34"/>
  <c r="D22" i="34" s="1"/>
  <c r="D29" i="34"/>
  <c r="E33" i="34"/>
  <c r="C47" i="34"/>
  <c r="D48" i="34"/>
  <c r="E15" i="34"/>
  <c r="D31" i="34"/>
  <c r="F33" i="34"/>
  <c r="G33" i="34" s="1"/>
  <c r="G19" i="34" l="1"/>
  <c r="C36" i="34"/>
  <c r="D36" i="34"/>
  <c r="G36" i="34" s="1"/>
  <c r="C22" i="34"/>
  <c r="F22" i="34"/>
  <c r="E22" i="34"/>
  <c r="G22" i="34" l="1"/>
  <c r="D36" i="14" l="1"/>
  <c r="C36" i="14"/>
  <c r="C16" i="9" l="1"/>
  <c r="F38" i="14" l="1"/>
  <c r="F32" i="14"/>
  <c r="F33" i="14"/>
  <c r="F34" i="14"/>
  <c r="F31" i="14"/>
  <c r="E36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12" i="14"/>
  <c r="B36" i="14"/>
  <c r="C29" i="14"/>
  <c r="D29" i="14"/>
  <c r="E29" i="14"/>
  <c r="B29" i="14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C40" i="2"/>
  <c r="D19" i="1"/>
  <c r="C19" i="1"/>
  <c r="B17" i="8"/>
  <c r="C17" i="8"/>
  <c r="C19" i="5"/>
  <c r="C19" i="3"/>
  <c r="C30" i="9"/>
  <c r="B29" i="8"/>
  <c r="C17" i="6"/>
  <c r="C22" i="2"/>
  <c r="J12" i="32"/>
  <c r="J14" i="32"/>
  <c r="J16" i="32"/>
  <c r="J10" i="32"/>
  <c r="I17" i="32"/>
  <c r="D17" i="32"/>
  <c r="E17" i="32"/>
  <c r="F17" i="32"/>
  <c r="G17" i="32"/>
  <c r="H17" i="32"/>
  <c r="C17" i="32"/>
  <c r="D19" i="3"/>
  <c r="D17" i="6"/>
  <c r="D19" i="5"/>
  <c r="D22" i="2"/>
  <c r="C63" i="18"/>
  <c r="C37" i="18"/>
  <c r="C33" i="15"/>
  <c r="C42" i="15"/>
  <c r="F37" i="13"/>
  <c r="E37" i="13"/>
  <c r="D37" i="13"/>
  <c r="C37" i="13"/>
  <c r="F29" i="14" l="1"/>
  <c r="B39" i="14"/>
  <c r="D39" i="14"/>
  <c r="C39" i="14"/>
  <c r="G37" i="13"/>
  <c r="F36" i="14"/>
  <c r="E39" i="14"/>
  <c r="J17" i="32"/>
  <c r="F39" i="14" l="1"/>
</calcChain>
</file>

<file path=xl/sharedStrings.xml><?xml version="1.0" encoding="utf-8"?>
<sst xmlns="http://schemas.openxmlformats.org/spreadsheetml/2006/main" count="324" uniqueCount="210">
  <si>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</si>
  <si>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</si>
  <si>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</si>
  <si>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</si>
  <si>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</si>
  <si>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</si>
  <si>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</si>
  <si>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</si>
  <si>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</si>
  <si>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</si>
  <si>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</si>
  <si>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</si>
  <si>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</si>
  <si>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</si>
  <si>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</si>
  <si>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</si>
  <si>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</si>
  <si>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</si>
  <si>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</si>
  <si>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</si>
  <si>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</si>
  <si>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</si>
  <si>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</si>
  <si>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</si>
  <si>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</si>
  <si>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</si>
  <si>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</si>
  <si>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</si>
  <si>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</si>
  <si>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</si>
  <si>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</si>
  <si>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</si>
  <si>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</si>
  <si>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</si>
  <si>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</si>
  <si>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</si>
  <si>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</si>
  <si>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</si>
  <si>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</si>
  <si>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</si>
  <si>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</si>
  <si>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</si>
  <si>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</si>
  <si>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</si>
  <si>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</si>
  <si>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</si>
  <si>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</si>
  <si>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</si>
  <si>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</si>
  <si>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</si>
  <si>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</si>
  <si>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</si>
  <si>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</si>
  <si>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</si>
  <si>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</si>
  <si>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</si>
  <si>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</si>
  <si>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</si>
  <si>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</si>
  <si>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</si>
  <si>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</si>
  <si>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</si>
  <si>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</si>
  <si>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</si>
  <si>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</si>
  <si>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</si>
  <si>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</si>
  <si>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</si>
  <si>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</si>
  <si>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</si>
  <si>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</si>
  <si>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</si>
  <si>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</si>
  <si>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</si>
  <si>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</si>
  <si>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</si>
  <si>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</si>
  <si>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</si>
  <si>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</si>
  <si>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</si>
  <si>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</si>
  <si>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</si>
  <si>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</si>
  <si>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</si>
  <si>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</si>
  <si>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</si>
  <si>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</si>
  <si>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</si>
  <si>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</si>
  <si>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</si>
  <si>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</si>
  <si>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</si>
  <si>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</si>
  <si>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</si>
  <si>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</si>
  <si>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</si>
  <si>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</si>
  <si>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</si>
  <si>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</si>
  <si>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</si>
  <si>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</si>
  <si>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</si>
  <si>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</si>
  <si>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</si>
  <si>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</si>
  <si>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</si>
  <si>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</si>
  <si>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</si>
  <si>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</si>
  <si>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</si>
  <si>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</si>
  <si>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</si>
  <si>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</si>
  <si>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</si>
  <si>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</si>
  <si>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</si>
  <si>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</si>
  <si>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</si>
  <si>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</si>
  <si>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</si>
  <si>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</si>
  <si>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</si>
  <si>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</si>
  <si>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</si>
  <si>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</si>
  <si>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</si>
  <si>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</si>
  <si>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</si>
  <si>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</si>
  <si>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</si>
  <si>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</si>
  <si>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</si>
  <si>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</si>
  <si>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</si>
  <si>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</si>
  <si>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</si>
  <si>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</si>
  <si>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</si>
  <si>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</si>
  <si>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</si>
  <si>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</si>
  <si>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</si>
  <si>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</si>
  <si>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</si>
  <si>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</si>
  <si>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</si>
  <si>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</si>
  <si>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</si>
  <si>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</si>
  <si>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>SEMAFORO DESCOMPUESTO</t>
  </si>
  <si>
    <t xml:space="preserve">NOVIEMBRE </t>
  </si>
  <si>
    <t xml:space="preserve">N O V I E M B R E </t>
  </si>
  <si>
    <t>NOVIEMBRE</t>
  </si>
  <si>
    <t>Áreas</t>
  </si>
  <si>
    <t>Total</t>
  </si>
  <si>
    <t>Gruas Silva</t>
  </si>
  <si>
    <t>Otras</t>
  </si>
  <si>
    <t>NOV/2018</t>
  </si>
  <si>
    <t>GRÚAS   2018</t>
  </si>
  <si>
    <t>BLVD. REVOLUCIÓN Y CALZ. XOCHIMILCO</t>
  </si>
  <si>
    <t>COMPARATIVO ACCIDENTES VIALES NOVIEMBRE   2018 -2019</t>
  </si>
  <si>
    <t>NOV /2019</t>
  </si>
  <si>
    <t>COMPARATIVO DE CAUSAS DETERMINANTES NOVIEMBRE   2018 - 2019</t>
  </si>
  <si>
    <t xml:space="preserve"> EDAD   DE LOS CONDUCTORES QUE PARTICIPAN EN UN ACCIDENTE VIAL   EN EL MES DE NOVIEMBRE 2019</t>
  </si>
  <si>
    <t>ACCIDENTES VIALES POR HORA EN EL MES DE NOVIEMBRE  2019</t>
  </si>
  <si>
    <t>ESTADO  DE   EBRIEDAD  POR HORA  NOVIEMBRE 2019</t>
  </si>
  <si>
    <t>EDAD  DE LOS CONDUCTORES INVOLUCRADOS EN ESTADO  DE EBRIEDAD 2019</t>
  </si>
  <si>
    <t>DOCUMENTACIÓN DE LOS VEHICULOS PARTICIPANTES EN ACCIDENTE VIAL EN EL MES DE  NOVIEMBRE  2019</t>
  </si>
  <si>
    <t>DE  NOVIEMBRE  2019</t>
  </si>
  <si>
    <t>DE NOVIEMBRE  2019</t>
  </si>
  <si>
    <t>COMPARATIVO DE GRÚAS UTILIZADAS NOVIEMBRE  2018 - 2019</t>
  </si>
  <si>
    <t>GRUAS 2019</t>
  </si>
  <si>
    <t>COMPARATIVA DE  ASUNTOS VIALES CONSIGNADOS  AL M.P.   NOVIEMBRE   2018 - 2019</t>
  </si>
  <si>
    <t>COMPARATIVA DE  DETENIDOS  NOVIEMBRE    2018 - 2019</t>
  </si>
  <si>
    <t>INFORME DE SALIDAS DISTINTAS A LA MULTA NOVIEMBRE  2019</t>
  </si>
  <si>
    <t>AV. MARIANO LÓPEZ  ORTIZ Y AV. MATAMOROS</t>
  </si>
  <si>
    <t>CALZ. DIAGONAL REFORMA Y AV JUÁREZ</t>
  </si>
  <si>
    <t>CALZ. SALTILLO 400 Y  BLVD. REVOLUCIÓN</t>
  </si>
  <si>
    <t>BLVD. TORREÓN MATAMOROS Y  BLVD. LIBERTAD</t>
  </si>
  <si>
    <t>BLVD. MONTE REAL Y  BLVD. LIBERTAD</t>
  </si>
  <si>
    <t>BLVD. INDEPENDENCIA Y CALZ. COLON</t>
  </si>
  <si>
    <t>AV. ALLENDE Y C. RODRIGUEZ</t>
  </si>
  <si>
    <t>BLVD. PEDRO RODRIGUEZ TRIANA Y C. UNIVESIDAD</t>
  </si>
  <si>
    <t>CARRET. AUTOPISTA IBEROAMERICANA Y CARRET. TORREÓN LA  UNIÓN</t>
  </si>
  <si>
    <t>PERIFERICO RAÚL LÓPEZ SÁNCHEZ Y SUS DIFERENTES PUNTOS</t>
  </si>
  <si>
    <t xml:space="preserve">PROCEDIMIENTOS DEL JUZGADO COLEGIADO </t>
  </si>
  <si>
    <t>PROCEDIMIENTOS RECIBIDOS JUZGADO COLEGIADO</t>
  </si>
  <si>
    <t>PROCEDIMIENTOS CONCLUIDOS JUZGADO COLEGIADO</t>
  </si>
  <si>
    <t>N O V I E M B R E   2 0 1 9</t>
  </si>
  <si>
    <t>N O V I E M B R E  2 0 1 9</t>
  </si>
  <si>
    <t>QUEJAS</t>
  </si>
  <si>
    <t>APELACIÓN</t>
  </si>
  <si>
    <t>INCONFORMIDAD</t>
  </si>
  <si>
    <t xml:space="preserve">EXHORTO </t>
  </si>
  <si>
    <t>EVALUACIÓN JUECES UNITARIOS</t>
  </si>
  <si>
    <t>RECIBIDOS</t>
  </si>
  <si>
    <t>ASUNTOS INTERNOS</t>
  </si>
  <si>
    <t>COLEGIADO</t>
  </si>
  <si>
    <t>JUZGADO III</t>
  </si>
  <si>
    <t>JUZGADO IV</t>
  </si>
  <si>
    <t>DENUNCIAS</t>
  </si>
  <si>
    <t>% DEL TOTAL</t>
  </si>
  <si>
    <t xml:space="preserve">QUEJAS  </t>
  </si>
  <si>
    <t>TOTAL PROCED.  RECIBIDOS</t>
  </si>
  <si>
    <t>CONCLUIDOS</t>
  </si>
  <si>
    <t>JUZGADO I</t>
  </si>
  <si>
    <t>TOTAL PROCED. CONCLUIDOS</t>
  </si>
  <si>
    <t>MENSUAL</t>
  </si>
  <si>
    <t>CONCLUIDO</t>
  </si>
  <si>
    <t>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</si>
</sst>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 wrapText="1"/>
    </xf>
    <xf numFmtId="3" fontId="8" fillId="0" borderId="39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5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wrapText="1"/>
    </xf>
    <xf numFmtId="3" fontId="8" fillId="0" borderId="39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wrapText="1"/>
    </xf>
    <xf numFmtId="3" fontId="8" fillId="2" borderId="4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/>
    <xf numFmtId="0" fontId="6" fillId="0" borderId="0" xfId="0" applyFont="1" applyAlignment="1">
      <alignment horizont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5" xfId="2" applyFont="1" applyFill="1" applyBorder="1" applyAlignment="1">
      <alignment horizontal="center" vertical="center" wrapText="1" readingOrder="1"/>
    </xf>
    <xf numFmtId="0" fontId="7" fillId="0" borderId="56" xfId="2" applyFont="1" applyFill="1" applyBorder="1" applyAlignment="1">
      <alignment horizontal="center" vertical="center" wrapText="1"/>
    </xf>
    <xf numFmtId="3" fontId="7" fillId="0" borderId="57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17" fontId="8" fillId="0" borderId="20" xfId="0" applyNumberFormat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1" fillId="0" borderId="0" xfId="0" applyFont="1"/>
    <xf numFmtId="0" fontId="21" fillId="0" borderId="21" xfId="0" applyFont="1" applyBorder="1"/>
    <xf numFmtId="0" fontId="22" fillId="0" borderId="0" xfId="0" applyFont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38" xfId="2" quotePrefix="1" applyFont="1" applyFill="1" applyBorder="1" applyAlignment="1">
      <alignment horizontal="center" vertical="center" wrapText="1" readingOrder="1"/>
    </xf>
    <xf numFmtId="0" fontId="21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8" xfId="0" applyFont="1" applyBorder="1"/>
    <xf numFmtId="0" fontId="21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9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7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8" fillId="0" borderId="7" xfId="2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26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wrapText="1"/>
    </xf>
    <xf numFmtId="0" fontId="25" fillId="0" borderId="11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26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3" fontId="7" fillId="3" borderId="28" xfId="2" applyNumberFormat="1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8" fillId="0" borderId="0" xfId="2" applyNumberFormat="1" applyFont="1" applyFill="1" applyAlignment="1">
      <alignment horizontal="center" vertical="center"/>
    </xf>
    <xf numFmtId="0" fontId="14" fillId="0" borderId="21" xfId="2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 wrapText="1"/>
    </xf>
    <xf numFmtId="0" fontId="24" fillId="0" borderId="54" xfId="0" applyFont="1" applyFill="1" applyBorder="1" applyAlignment="1">
      <alignment horizontal="center"/>
    </xf>
    <xf numFmtId="0" fontId="22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wrapText="1"/>
    </xf>
    <xf numFmtId="0" fontId="6" fillId="3" borderId="17" xfId="2" applyFont="1" applyFill="1" applyBorder="1" applyAlignment="1">
      <alignment horizontal="center" wrapText="1"/>
    </xf>
    <xf numFmtId="0" fontId="6" fillId="3" borderId="33" xfId="2" applyFont="1" applyFill="1" applyBorder="1" applyAlignment="1">
      <alignment horizontal="center" wrapText="1"/>
    </xf>
    <xf numFmtId="0" fontId="6" fillId="3" borderId="35" xfId="2" applyFont="1" applyFill="1" applyBorder="1" applyAlignment="1">
      <alignment horizontal="center" wrapText="1"/>
    </xf>
    <xf numFmtId="49" fontId="6" fillId="3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3" xfId="0" applyFont="1" applyFill="1" applyBorder="1" applyAlignment="1">
      <alignment horizontal="center" wrapText="1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wrapText="1"/>
    </xf>
    <xf numFmtId="0" fontId="7" fillId="3" borderId="6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62" xfId="0" applyFont="1" applyFill="1" applyBorder="1" applyAlignment="1">
      <alignment horizontal="center" wrapText="1"/>
    </xf>
    <xf numFmtId="0" fontId="7" fillId="3" borderId="36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center" wrapText="1"/>
    </xf>
    <xf numFmtId="49" fontId="11" fillId="0" borderId="15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/>
    </xf>
    <xf numFmtId="0" fontId="31" fillId="0" borderId="0" xfId="0" applyFont="1"/>
    <xf numFmtId="49" fontId="11" fillId="0" borderId="6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62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/>
    <xf numFmtId="0" fontId="7" fillId="0" borderId="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4" borderId="36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0" fillId="0" borderId="22" xfId="0" applyNumberFormat="1" applyFill="1" applyBorder="1" applyAlignment="1">
      <alignment horizontal="center" vertical="center"/>
    </xf>
    <xf numFmtId="9" fontId="0" fillId="0" borderId="59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65" xfId="0" applyNumberForma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9" fontId="0" fillId="0" borderId="31" xfId="0" applyNumberFormat="1" applyBorder="1" applyAlignment="1">
      <alignment horizontal="center" vertical="center"/>
    </xf>
    <xf numFmtId="10" fontId="0" fillId="0" borderId="65" xfId="0" applyNumberFormat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0" fontId="0" fillId="0" borderId="22" xfId="0" applyNumberFormat="1" applyFill="1" applyBorder="1" applyAlignment="1">
      <alignment horizontal="center" vertical="center"/>
    </xf>
    <xf numFmtId="10" fontId="0" fillId="0" borderId="26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10" fontId="0" fillId="0" borderId="41" xfId="0" applyNumberFormat="1" applyBorder="1" applyAlignment="1">
      <alignment horizontal="center" vertical="center"/>
    </xf>
    <xf numFmtId="10" fontId="0" fillId="0" borderId="42" xfId="0" applyNumberFormat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</cellStyles>
  <dxfs count="12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338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E-4BBC-A0B9-15B0D754EA19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355</c:v>
                </c:pt>
                <c:pt idx="1">
                  <c:v>7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E-4BBC-A0B9-15B0D754EA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917376"/>
        <c:axId val="194404928"/>
        <c:axId val="0"/>
      </c:bar3DChart>
      <c:catAx>
        <c:axId val="194917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4404928"/>
        <c:crosses val="autoZero"/>
        <c:auto val="1"/>
        <c:lblAlgn val="ctr"/>
        <c:lblOffset val="100"/>
        <c:noMultiLvlLbl val="0"/>
      </c:catAx>
      <c:valAx>
        <c:axId val="194404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491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1595668247039408"/>
          <c:w val="0.32562626233059155"/>
          <c:h val="6.1122412748804276E-2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42</c:v>
                </c:pt>
                <c:pt idx="3">
                  <c:v>50</c:v>
                </c:pt>
                <c:pt idx="4">
                  <c:v>66</c:v>
                </c:pt>
                <c:pt idx="5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9-4BA4-8C7C-074E7DE7CFDD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36</c:v>
                </c:pt>
                <c:pt idx="3">
                  <c:v>52</c:v>
                </c:pt>
                <c:pt idx="4">
                  <c:v>73</c:v>
                </c:pt>
                <c:pt idx="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9-4BA4-8C7C-074E7DE7C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326656"/>
        <c:axId val="194408960"/>
        <c:axId val="0"/>
      </c:bar3DChart>
      <c:catAx>
        <c:axId val="144326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4408960"/>
        <c:crosses val="autoZero"/>
        <c:auto val="1"/>
        <c:lblAlgn val="ctr"/>
        <c:lblOffset val="100"/>
        <c:noMultiLvlLbl val="0"/>
      </c:catAx>
      <c:valAx>
        <c:axId val="19440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2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512"/>
          <c:w val="0.16467510599636584"/>
          <c:h val="0.11248049555732129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22</c:v>
                </c:pt>
                <c:pt idx="1">
                  <c:v>46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563-BDAA-3134B0C96A70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3-4563-BDAA-3134B0C96A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328192"/>
        <c:axId val="194437696"/>
        <c:axId val="0"/>
      </c:bar3DChart>
      <c:catAx>
        <c:axId val="14432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4437696"/>
        <c:crosses val="autoZero"/>
        <c:auto val="1"/>
        <c:lblAlgn val="ctr"/>
        <c:lblOffset val="100"/>
        <c:noMultiLvlLbl val="0"/>
      </c:catAx>
      <c:valAx>
        <c:axId val="194437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2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76"/>
          <c:w val="0.17416836459717047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2-4108-B26B-1F8AE365C0E9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2-4108-B26B-1F8AE365C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2-4108-B26B-1F8AE365C0E9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2-4108-B26B-1F8AE365C0E9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2-4108-B26B-1F8AE365C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02-4108-B26B-1F8AE365C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330240"/>
        <c:axId val="194441728"/>
        <c:axId val="0"/>
      </c:bar3DChart>
      <c:catAx>
        <c:axId val="14433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441728"/>
        <c:crosses val="autoZero"/>
        <c:auto val="1"/>
        <c:lblAlgn val="ctr"/>
        <c:lblOffset val="100"/>
        <c:noMultiLvlLbl val="0"/>
      </c:catAx>
      <c:valAx>
        <c:axId val="194441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30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82E-2"/>
          <c:y val="0.90545615429991577"/>
          <c:w val="0.19220920877352643"/>
          <c:h val="5.330295384347862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43139580862038E-2"/>
          <c:y val="0.10883876473108058"/>
          <c:w val="0.96520363780150265"/>
          <c:h val="0.836436208569829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E-423C-AE3D-ECDC2A605575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E-423C-AE3D-ECDC2A605575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E-423C-AE3D-ECDC2A605575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E-423C-AE3D-ECDC2A605575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E-423C-AE3D-ECDC2A605575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9E-423C-AE3D-ECDC2A605575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9E-423C-AE3D-ECDC2A605575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9E-423C-AE3D-ECDC2A605575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9E-423C-AE3D-ECDC2A605575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9E-423C-AE3D-ECDC2A605575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E-423C-AE3D-ECDC2A605575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9E-423C-AE3D-ECDC2A605575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9E-423C-AE3D-ECDC2A605575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9E-423C-AE3D-ECDC2A605575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9E-423C-AE3D-ECDC2A605575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9E-423C-AE3D-ECDC2A605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840192"/>
        <c:axId val="144491072"/>
        <c:axId val="0"/>
      </c:bar3DChart>
      <c:catAx>
        <c:axId val="144840192"/>
        <c:scaling>
          <c:orientation val="minMax"/>
        </c:scaling>
        <c:delete val="1"/>
        <c:axPos val="b"/>
        <c:majorTickMark val="none"/>
        <c:minorTickMark val="none"/>
        <c:tickLblPos val="none"/>
        <c:crossAx val="144491072"/>
        <c:crosses val="autoZero"/>
        <c:auto val="1"/>
        <c:lblAlgn val="ctr"/>
        <c:lblOffset val="100"/>
        <c:noMultiLvlLbl val="0"/>
      </c:catAx>
      <c:valAx>
        <c:axId val="1444910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4840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8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75E-3"/>
          <c:y val="0.22827715355805245"/>
          <c:w val="0.95791487326638836"/>
          <c:h val="0.666660473620593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5-4B2D-B9C6-42A408EF9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4329216"/>
        <c:axId val="144493376"/>
        <c:axId val="0"/>
      </c:bar3DChart>
      <c:catAx>
        <c:axId val="14432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493376"/>
        <c:crosses val="autoZero"/>
        <c:auto val="1"/>
        <c:lblAlgn val="ctr"/>
        <c:lblOffset val="100"/>
        <c:noMultiLvlLbl val="0"/>
      </c:catAx>
      <c:valAx>
        <c:axId val="144493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432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21</c:v>
                </c:pt>
                <c:pt idx="8">
                  <c:v>20</c:v>
                </c:pt>
                <c:pt idx="9">
                  <c:v>30</c:v>
                </c:pt>
                <c:pt idx="10">
                  <c:v>20</c:v>
                </c:pt>
                <c:pt idx="11">
                  <c:v>14</c:v>
                </c:pt>
                <c:pt idx="12">
                  <c:v>17</c:v>
                </c:pt>
                <c:pt idx="13">
                  <c:v>26</c:v>
                </c:pt>
                <c:pt idx="14">
                  <c:v>22</c:v>
                </c:pt>
                <c:pt idx="15">
                  <c:v>33</c:v>
                </c:pt>
                <c:pt idx="16">
                  <c:v>26</c:v>
                </c:pt>
                <c:pt idx="17">
                  <c:v>24</c:v>
                </c:pt>
                <c:pt idx="18">
                  <c:v>18</c:v>
                </c:pt>
                <c:pt idx="19">
                  <c:v>18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B-4F85-867D-8DA02E4EF7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4803840"/>
        <c:axId val="144497984"/>
        <c:axId val="0"/>
      </c:bar3DChart>
      <c:catAx>
        <c:axId val="1448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497984"/>
        <c:crosses val="autoZero"/>
        <c:auto val="1"/>
        <c:lblAlgn val="ctr"/>
        <c:lblOffset val="100"/>
        <c:noMultiLvlLbl val="0"/>
      </c:catAx>
      <c:valAx>
        <c:axId val="144497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480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21</c:v>
                </c:pt>
                <c:pt idx="8">
                  <c:v>20</c:v>
                </c:pt>
                <c:pt idx="9">
                  <c:v>30</c:v>
                </c:pt>
                <c:pt idx="10">
                  <c:v>20</c:v>
                </c:pt>
                <c:pt idx="11">
                  <c:v>14</c:v>
                </c:pt>
                <c:pt idx="12">
                  <c:v>17</c:v>
                </c:pt>
                <c:pt idx="13">
                  <c:v>26</c:v>
                </c:pt>
                <c:pt idx="14">
                  <c:v>22</c:v>
                </c:pt>
                <c:pt idx="15">
                  <c:v>33</c:v>
                </c:pt>
                <c:pt idx="16">
                  <c:v>26</c:v>
                </c:pt>
                <c:pt idx="17">
                  <c:v>24</c:v>
                </c:pt>
                <c:pt idx="18">
                  <c:v>18</c:v>
                </c:pt>
                <c:pt idx="19">
                  <c:v>18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1-43FB-BCA9-CB62176434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1-4835-8911-3994AE3AD3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79520"/>
        <c:axId val="144963776"/>
        <c:axId val="0"/>
      </c:bar3DChart>
      <c:catAx>
        <c:axId val="139179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4963776"/>
        <c:crosses val="autoZero"/>
        <c:auto val="1"/>
        <c:lblAlgn val="ctr"/>
        <c:lblOffset val="100"/>
        <c:noMultiLvlLbl val="0"/>
      </c:catAx>
      <c:valAx>
        <c:axId val="14496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917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E-48A2-901B-9F61EE2FD7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80544"/>
        <c:axId val="138788864"/>
        <c:axId val="0"/>
      </c:bar3DChart>
      <c:catAx>
        <c:axId val="139180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8788864"/>
        <c:crosses val="autoZero"/>
        <c:auto val="1"/>
        <c:lblAlgn val="ctr"/>
        <c:lblOffset val="100"/>
        <c:noMultiLvlLbl val="0"/>
      </c:catAx>
      <c:valAx>
        <c:axId val="13878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918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24"/>
          <c:w val="0.81388888888889765"/>
          <c:h val="0.6172414078161632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4-47E4-830C-F3F88FEC88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2018 '!$C$12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98E-2"/>
                  <c:y val="-6.309148264984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331-8800-52CFE2E2D2FB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331-8800-52CFE2E2D2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2018 '!$B$13:$B$14</c:f>
              <c:strCache>
                <c:ptCount val="2"/>
                <c:pt idx="0">
                  <c:v>GRÚAS   2018</c:v>
                </c:pt>
                <c:pt idx="1">
                  <c:v>GRUAS 2019</c:v>
                </c:pt>
              </c:strCache>
            </c:strRef>
          </c:cat>
          <c:val>
            <c:numRef>
              <c:f>'SERV. GRUAS 2018 '!$C$13:$C$14</c:f>
              <c:numCache>
                <c:formatCode>General</c:formatCode>
                <c:ptCount val="2"/>
                <c:pt idx="0">
                  <c:v>308</c:v>
                </c:pt>
                <c:pt idx="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3-4331-8800-52CFE2E2D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39181568"/>
        <c:axId val="138795200"/>
        <c:axId val="0"/>
      </c:bar3DChart>
      <c:catAx>
        <c:axId val="139181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8795200"/>
        <c:crosses val="autoZero"/>
        <c:auto val="1"/>
        <c:lblAlgn val="ctr"/>
        <c:lblOffset val="100"/>
        <c:noMultiLvlLbl val="0"/>
      </c:catAx>
      <c:valAx>
        <c:axId val="13879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3918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42</c:v>
                </c:pt>
                <c:pt idx="1">
                  <c:v>15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1-4C2B-A05B-F39DBDE07D49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36</c:v>
                </c:pt>
                <c:pt idx="1">
                  <c:v>13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1-4C2B-A05B-F39DBDE07D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9431424"/>
        <c:axId val="140707520"/>
        <c:axId val="0"/>
      </c:bar3DChart>
      <c:catAx>
        <c:axId val="13943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40707520"/>
        <c:crosses val="autoZero"/>
        <c:auto val="1"/>
        <c:lblAlgn val="ctr"/>
        <c:lblOffset val="100"/>
        <c:noMultiLvlLbl val="0"/>
      </c:catAx>
      <c:valAx>
        <c:axId val="14070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43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634"/>
          <c:w val="0.15754233046451213"/>
          <c:h val="9.67843704271479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87-4B68-A3A2-E50E92314493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87-4B68-A3A2-E50E92314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1165</c:v>
                </c:pt>
                <c:pt idx="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7-4B68-A3A2-E50E92314493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 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53846153846153E-2"/>
                  <c:y val="-1.1057360055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87-4B68-A3A2-E50E92314493}"/>
                </c:ext>
              </c:extLst>
            </c:dLbl>
            <c:dLbl>
              <c:idx val="1"/>
              <c:layout>
                <c:manualLayout>
                  <c:x val="4.3076923076923075E-2"/>
                  <c:y val="-4.9853892658718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87-4B68-A3A2-E50E92314493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87-4B68-A3A2-E50E92314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866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87-4B68-A3A2-E50E923144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171264"/>
        <c:axId val="140711552"/>
        <c:axId val="0"/>
      </c:bar3DChart>
      <c:catAx>
        <c:axId val="14017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711552"/>
        <c:crosses val="autoZero"/>
        <c:auto val="1"/>
        <c:lblAlgn val="ctr"/>
        <c:lblOffset val="100"/>
        <c:noMultiLvlLbl val="0"/>
      </c:catAx>
      <c:valAx>
        <c:axId val="140711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17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6807851160968486"/>
          <c:w val="0.15633046638400971"/>
          <c:h val="9.470998917118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MULTA'!$C$17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4-4473-BFFC-8A93DF3DAAA9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MULTA'!$D$17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4-4473-BFFC-8A93DF3DAAA9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MULTA'!$E$17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4-4473-BFFC-8A93DF3DAAA9}"/>
            </c:ext>
          </c:extLst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4-4473-BFFC-8A93DF3DAAA9}"/>
            </c:ext>
          </c:extLst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MULTA'!$G$17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4-4473-BFFC-8A93DF3DAAA9}"/>
            </c:ext>
          </c:extLst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A4-4473-BFFC-8A93DF3DAAA9}"/>
            </c:ext>
          </c:extLst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'SALIDAS DIF.  MULTA'!$B$17</c:f>
              <c:numCache>
                <c:formatCode>General</c:formatCode>
                <c:ptCount val="1"/>
              </c:numCache>
            </c:numRef>
          </c:cat>
          <c:val>
            <c:numRef>
              <c:f>'SALIDAS DIF.  MULTA'!$I$17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A4-4473-BFFC-8A93DF3DA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029504"/>
        <c:axId val="141371072"/>
        <c:axId val="0"/>
      </c:bar3DChart>
      <c:catAx>
        <c:axId val="13902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371072"/>
        <c:crosses val="autoZero"/>
        <c:auto val="1"/>
        <c:lblAlgn val="ctr"/>
        <c:lblOffset val="100"/>
        <c:noMultiLvlLbl val="0"/>
      </c:catAx>
      <c:valAx>
        <c:axId val="14137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02950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2-4E03-9496-A86B1B1F5780}"/>
            </c:ext>
          </c:extLst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2-4E03-9496-A86B1B1F5780}"/>
            </c:ext>
          </c:extLst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2-4E03-9496-A86B1B1F5780}"/>
            </c:ext>
          </c:extLst>
        </c:ser>
        <c:ser>
          <c:idx val="4"/>
          <c:order val="3"/>
          <c:tx>
            <c:strRef>
              <c:f>'AREA MEDICA'!$B$15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2-4E03-9496-A86B1B1F57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526016"/>
        <c:axId val="141375104"/>
        <c:axId val="0"/>
      </c:bar3DChart>
      <c:catAx>
        <c:axId val="141526016"/>
        <c:scaling>
          <c:orientation val="minMax"/>
        </c:scaling>
        <c:delete val="1"/>
        <c:axPos val="b"/>
        <c:majorTickMark val="none"/>
        <c:minorTickMark val="none"/>
        <c:tickLblPos val="none"/>
        <c:crossAx val="141375104"/>
        <c:crosses val="autoZero"/>
        <c:auto val="1"/>
        <c:lblAlgn val="ctr"/>
        <c:lblOffset val="100"/>
        <c:noMultiLvlLbl val="0"/>
      </c:catAx>
      <c:valAx>
        <c:axId val="14137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1526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86704473850052E-2"/>
          <c:y val="0.14023130320388782"/>
          <c:w val="0.94454946439823562"/>
          <c:h val="0.850501497531787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8.0655324511657384E-2"/>
                  <c:y val="-4.866180048661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FF-433C-B9FF-4852AB15A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F-433C-B9FF-4852AB15AA6D}"/>
            </c:ext>
          </c:extLst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F-433C-B9FF-4852AB15AA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95358208"/>
        <c:axId val="136200768"/>
        <c:axId val="0"/>
      </c:bar3DChart>
      <c:catAx>
        <c:axId val="1953582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200768"/>
        <c:crosses val="autoZero"/>
        <c:auto val="1"/>
        <c:lblAlgn val="ctr"/>
        <c:lblOffset val="100"/>
        <c:noMultiLvlLbl val="0"/>
      </c:catAx>
      <c:valAx>
        <c:axId val="136200768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35820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131784330361287E-2"/>
          <c:y val="0.94079480940794813"/>
          <c:w val="0.78821884504512552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16.xml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jpe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254000</xdr:colOff>
      <xdr:row>3</xdr:row>
      <xdr:rowOff>72173</xdr:rowOff>
    </xdr:from>
    <xdr:to>
      <xdr:col>13</xdr:col>
      <xdr:colOff>406400</xdr:colOff>
      <xdr:row>8</xdr:row>
      <xdr:rowOff>102894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382500" y="567473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4</xdr:row>
      <xdr:rowOff>12700</xdr:rowOff>
    </xdr:from>
    <xdr:to>
      <xdr:col>1</xdr:col>
      <xdr:colOff>1447800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431800</xdr:colOff>
      <xdr:row>14</xdr:row>
      <xdr:rowOff>50800</xdr:rowOff>
    </xdr:from>
    <xdr:to>
      <xdr:col>14</xdr:col>
      <xdr:colOff>774700</xdr:colOff>
      <xdr:row>35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292100</xdr:colOff>
      <xdr:row>5</xdr:row>
      <xdr:rowOff>88900</xdr:rowOff>
    </xdr:from>
    <xdr:to>
      <xdr:col>14</xdr:col>
      <xdr:colOff>444500</xdr:colOff>
      <xdr:row>9</xdr:row>
      <xdr:rowOff>119621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090400" y="10414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2</xdr:row>
      <xdr:rowOff>165100</xdr:rowOff>
    </xdr:from>
    <xdr:to>
      <xdr:col>13</xdr:col>
      <xdr:colOff>342900</xdr:colOff>
      <xdr:row>7</xdr:row>
      <xdr:rowOff>68821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4900" y="5461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469900</xdr:colOff>
      <xdr:row>2</xdr:row>
      <xdr:rowOff>25400</xdr:rowOff>
    </xdr:from>
    <xdr:to>
      <xdr:col>13</xdr:col>
      <xdr:colOff>622300</xdr:colOff>
      <xdr:row>6</xdr:row>
      <xdr:rowOff>119621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31600" y="4064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419100</xdr:colOff>
      <xdr:row>1</xdr:row>
      <xdr:rowOff>133350</xdr:rowOff>
    </xdr:from>
    <xdr:to>
      <xdr:col>5</xdr:col>
      <xdr:colOff>1223256</xdr:colOff>
      <xdr:row>6</xdr:row>
      <xdr:rowOff>46596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96250" y="295275"/>
          <a:ext cx="804156" cy="7228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209550</xdr:colOff>
      <xdr:row>1</xdr:row>
      <xdr:rowOff>27509</xdr:rowOff>
    </xdr:from>
    <xdr:to>
      <xdr:col>7</xdr:col>
      <xdr:colOff>19050</xdr:colOff>
      <xdr:row>5</xdr:row>
      <xdr:rowOff>141846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96125" y="189434"/>
          <a:ext cx="847725" cy="7620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151141</xdr:colOff>
      <xdr:row>1</xdr:row>
      <xdr:rowOff>9319</xdr:rowOff>
    </xdr:from>
    <xdr:to>
      <xdr:col>8</xdr:col>
      <xdr:colOff>247650</xdr:colOff>
      <xdr:row>5</xdr:row>
      <xdr:rowOff>114300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752091" y="171244"/>
          <a:ext cx="858509" cy="7526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1</xdr:row>
      <xdr:rowOff>76200</xdr:rowOff>
    </xdr:from>
    <xdr:to>
      <xdr:col>3</xdr:col>
      <xdr:colOff>210392</xdr:colOff>
      <xdr:row>5</xdr:row>
      <xdr:rowOff>122796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9450" y="238125"/>
          <a:ext cx="772367" cy="6942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1</xdr:row>
      <xdr:rowOff>12700</xdr:rowOff>
    </xdr:from>
    <xdr:to>
      <xdr:col>1</xdr:col>
      <xdr:colOff>1295400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900" y="203200"/>
          <a:ext cx="13208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101600</xdr:colOff>
      <xdr:row>1</xdr:row>
      <xdr:rowOff>139700</xdr:rowOff>
    </xdr:from>
    <xdr:to>
      <xdr:col>13</xdr:col>
      <xdr:colOff>254000</xdr:colOff>
      <xdr:row>6</xdr:row>
      <xdr:rowOff>43421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91800" y="3302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4</xdr:row>
      <xdr:rowOff>152400</xdr:rowOff>
    </xdr:from>
    <xdr:to>
      <xdr:col>1</xdr:col>
      <xdr:colOff>1422400</xdr:colOff>
      <xdr:row>9</xdr:row>
      <xdr:rowOff>127000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900" y="914400"/>
          <a:ext cx="13589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406400</xdr:colOff>
      <xdr:row>11</xdr:row>
      <xdr:rowOff>190500</xdr:rowOff>
    </xdr:from>
    <xdr:to>
      <xdr:col>13</xdr:col>
      <xdr:colOff>723900</xdr:colOff>
      <xdr:row>24</xdr:row>
      <xdr:rowOff>330200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508000</xdr:colOff>
      <xdr:row>6</xdr:row>
      <xdr:rowOff>50800</xdr:rowOff>
    </xdr:from>
    <xdr:to>
      <xdr:col>13</xdr:col>
      <xdr:colOff>660400</xdr:colOff>
      <xdr:row>9</xdr:row>
      <xdr:rowOff>43421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98200" y="1193800"/>
          <a:ext cx="952500" cy="8943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</xdr:row>
      <xdr:rowOff>152400</xdr:rowOff>
    </xdr:from>
    <xdr:to>
      <xdr:col>0</xdr:col>
      <xdr:colOff>1562100</xdr:colOff>
      <xdr:row>9</xdr:row>
      <xdr:rowOff>88900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914400"/>
          <a:ext cx="105410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774700</xdr:colOff>
      <xdr:row>5</xdr:row>
      <xdr:rowOff>177800</xdr:rowOff>
    </xdr:from>
    <xdr:to>
      <xdr:col>13</xdr:col>
      <xdr:colOff>127000</xdr:colOff>
      <xdr:row>9</xdr:row>
      <xdr:rowOff>81521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01400" y="11303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</xdr:row>
      <xdr:rowOff>104775</xdr:rowOff>
    </xdr:from>
    <xdr:to>
      <xdr:col>9</xdr:col>
      <xdr:colOff>933336</xdr:colOff>
      <xdr:row>6</xdr:row>
      <xdr:rowOff>65646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53550" y="266700"/>
          <a:ext cx="857136" cy="770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123825</xdr:rowOff>
    </xdr:from>
    <xdr:to>
      <xdr:col>1</xdr:col>
      <xdr:colOff>161925</xdr:colOff>
      <xdr:row>6</xdr:row>
      <xdr:rowOff>432506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76200" y="609600"/>
          <a:ext cx="647700" cy="79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304800</xdr:colOff>
      <xdr:row>15</xdr:row>
      <xdr:rowOff>200025</xdr:rowOff>
    </xdr:from>
    <xdr:to>
      <xdr:col>9</xdr:col>
      <xdr:colOff>342900</xdr:colOff>
      <xdr:row>30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581025</xdr:colOff>
      <xdr:row>4</xdr:row>
      <xdr:rowOff>161924</xdr:rowOff>
    </xdr:from>
    <xdr:to>
      <xdr:col>9</xdr:col>
      <xdr:colOff>561975</xdr:colOff>
      <xdr:row>6</xdr:row>
      <xdr:rowOff>514349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72450" y="809624"/>
          <a:ext cx="7429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114300</xdr:rowOff>
    </xdr:from>
    <xdr:to>
      <xdr:col>1</xdr:col>
      <xdr:colOff>714375</xdr:colOff>
      <xdr:row>6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354" r="14159" b="12746"/>
        <a:stretch/>
      </xdr:blipFill>
      <xdr:spPr bwMode="auto">
        <a:xfrm>
          <a:off x="438149" y="276225"/>
          <a:ext cx="704851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155603</xdr:colOff>
      <xdr:row>2</xdr:row>
      <xdr:rowOff>38100</xdr:rowOff>
    </xdr:from>
    <xdr:to>
      <xdr:col>2</xdr:col>
      <xdr:colOff>990599</xdr:colOff>
      <xdr:row>6</xdr:row>
      <xdr:rowOff>140994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432453" y="4286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4286250</xdr:colOff>
      <xdr:row>35</xdr:row>
      <xdr:rowOff>91150</xdr:rowOff>
    </xdr:from>
    <xdr:to>
      <xdr:col>2</xdr:col>
      <xdr:colOff>845321</xdr:colOff>
      <xdr:row>38</xdr:row>
      <xdr:rowOff>90193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733925" y="7663525"/>
          <a:ext cx="165494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85725</xdr:rowOff>
    </xdr:from>
    <xdr:to>
      <xdr:col>1</xdr:col>
      <xdr:colOff>895350</xdr:colOff>
      <xdr:row>4</xdr:row>
      <xdr:rowOff>175331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666750" y="857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600075</xdr:colOff>
      <xdr:row>0</xdr:row>
      <xdr:rowOff>152400</xdr:rowOff>
    </xdr:from>
    <xdr:to>
      <xdr:col>10</xdr:col>
      <xdr:colOff>634971</xdr:colOff>
      <xdr:row>4</xdr:row>
      <xdr:rowOff>140994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11</xdr:row>
      <xdr:rowOff>209549</xdr:rowOff>
    </xdr:from>
    <xdr:to>
      <xdr:col>22</xdr:col>
      <xdr:colOff>523875</xdr:colOff>
      <xdr:row>28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0</xdr:rowOff>
    </xdr:from>
    <xdr:to>
      <xdr:col>0</xdr:col>
      <xdr:colOff>742950</xdr:colOff>
      <xdr:row>5</xdr:row>
      <xdr:rowOff>41981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95250" y="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0</xdr:row>
      <xdr:rowOff>152400</xdr:rowOff>
    </xdr:from>
    <xdr:to>
      <xdr:col>9</xdr:col>
      <xdr:colOff>311121</xdr:colOff>
      <xdr:row>5</xdr:row>
      <xdr:rowOff>93369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305425" y="1524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47625</xdr:colOff>
      <xdr:row>0</xdr:row>
      <xdr:rowOff>95250</xdr:rowOff>
    </xdr:from>
    <xdr:to>
      <xdr:col>11</xdr:col>
      <xdr:colOff>314325</xdr:colOff>
      <xdr:row>5</xdr:row>
      <xdr:rowOff>137231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215" r="15083" b="12376"/>
        <a:stretch>
          <a:fillRect/>
        </a:stretch>
      </xdr:blipFill>
      <xdr:spPr bwMode="auto">
        <a:xfrm>
          <a:off x="6257925" y="952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657225</xdr:colOff>
      <xdr:row>1</xdr:row>
      <xdr:rowOff>0</xdr:rowOff>
    </xdr:from>
    <xdr:to>
      <xdr:col>22</xdr:col>
      <xdr:colOff>730221</xdr:colOff>
      <xdr:row>5</xdr:row>
      <xdr:rowOff>102894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58525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%20MENSUAL%20NOVIEMBRE%20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"/>
      <sheetName val="CAUSAS DETERM."/>
      <sheetName val="TAXIS"/>
      <sheetName val="AUTOBUSES"/>
      <sheetName val="ACC X  EDADES"/>
      <sheetName val="ACC  X HORAS"/>
      <sheetName val="ESTADO DE EBRIEDAD"/>
      <sheetName val="DOCUMENTACION"/>
      <sheetName val="SERV. GRUAS 2018 "/>
      <sheetName val="CRUCEROS MAY  INCIDENCIA"/>
      <sheetName val="CONSIG. M.P."/>
      <sheetName val="DETENIDOS"/>
      <sheetName val="SALIDAS DIF.  MULTA"/>
      <sheetName val="AREA MEDICA"/>
      <sheetName val="JUZG COLEGIADO"/>
      <sheetName val="JUZGADOS"/>
      <sheetName val="ingresos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B21" t="str">
            <v>TOTAL PROCED.  RECIBIDOS</v>
          </cell>
          <cell r="G21">
            <v>50</v>
          </cell>
        </row>
        <row r="35">
          <cell r="B35" t="str">
            <v>TOTAL PROCED. CONCLUIDOS</v>
          </cell>
          <cell r="G35">
            <v>46</v>
          </cell>
        </row>
      </sheetData>
      <sheetData sheetId="16"/>
    </sheetDataSet>
  </externalBook>
</externalLink>
</file>

<file path=xl/tables/table1.xml><?xml version="1.0" encoding="utf-8"?>
<table xmlns="http://schemas.openxmlformats.org/spreadsheetml/2006/main" id="2" name="Tabla2" displayName="Tabla2" ref="B13:D22" totalsRowShown="0" headerRowBorderDxfId="120" tableBorderDxfId="119">
  <autoFilter ref="B13:D22"/>
  <tableColumns count="3">
    <tableColumn id="1" name="CONCEPTO" dataDxfId="118"/>
    <tableColumn id="2" name="NOV/2018" dataDxfId="117"/>
    <tableColumn id="3" name="NOV /2019" dataDxfId="11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5" dataDxfId="113" headerRowBorderDxfId="114" tableBorderDxfId="112">
  <autoFilter ref="B14:D22"/>
  <sortState ref="B18:D25">
    <sortCondition ref="C18:C25"/>
  </sortState>
  <tableColumns count="3">
    <tableColumn id="1" name="CONCEPTOS" dataDxfId="111" dataCellStyle="Normal 2"/>
    <tableColumn id="2" name="NOV/2018" dataDxfId="110" dataCellStyle="Normal 2"/>
    <tableColumn id="3" name="NOV /2019" dataDxfId="10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8" dataDxfId="106" headerRowBorderDxfId="107" tableBorderDxfId="105">
  <autoFilter ref="B14:D19"/>
  <tableColumns count="3">
    <tableColumn id="1" name="CONCEPTO" dataDxfId="104" dataCellStyle="Normal 2"/>
    <tableColumn id="2" name="NOV/2018" dataDxfId="103" dataCellStyle="Normal 2"/>
    <tableColumn id="3" name="NOV /2019" dataDxfId="10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01" dataDxfId="99" headerRowBorderDxfId="100" tableBorderDxfId="98">
  <autoFilter ref="B14:D19"/>
  <tableColumns count="3">
    <tableColumn id="1" name="CONCEPTO" dataDxfId="97" dataCellStyle="Normal 2"/>
    <tableColumn id="2" name="NOV/2018" dataDxfId="96" dataCellStyle="Normal 2"/>
    <tableColumn id="3" name="NOV /2019" dataDxfId="9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4" headerRowBorderDxfId="93" tableBorderDxfId="9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autoFilter ref="B11:G37"/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autoFilter ref="B11:C37"/>
  <tableColumns count="2">
    <tableColumn id="1" name="HORA" dataDxfId="77"/>
    <tableColumn id="2" name="ESTADO  DE EBRIEDAD" dataDxfId="7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headerRowCellStyle="Normal 2" dataCellStyle="Normal 2">
  <autoFilter ref="B45:C63"/>
  <tableColumns count="2">
    <tableColumn id="1" name="EDAD" dataDxfId="71"/>
    <tableColumn id="2" name="ESTADO  DE EBRIEDAD" dataDxfId="7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9" dataDxfId="67" headerRowBorderDxfId="68" tableBorderDxfId="66" totalsRowBorderDxfId="65" headerRowCellStyle="Normal 2">
  <autoFilter ref="B68:C70"/>
  <tableColumns count="2">
    <tableColumn id="1" name="GENERO " dataDxfId="64" dataCellStyle="Normal 2"/>
    <tableColumn id="2" name="E.E." dataDxfId="6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62" headerRowBorderDxfId="61" tableBorderDxfId="60" headerRowCellStyle="Normal 2">
  <autoFilter ref="B12:C42"/>
  <tableColumns count="2">
    <tableColumn id="1" name="VEHICULO" dataDxfId="59" dataCellStyle="Normal 2"/>
    <tableColumn id="2" name="CANTIDAD" dataDxfId="5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6" headerRowBorderDxfId="57" tableBorderDxfId="55">
  <autoFilter ref="B12:C16"/>
  <tableColumns count="2">
    <tableColumn id="1" name="CONCEPTO" dataDxfId="54"/>
    <tableColumn id="2" name="NOVIEMBRE" dataDxfId="53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52" dataDxfId="50" headerRowBorderDxfId="51" tableBorderDxfId="49">
  <autoFilter ref="B12:D17"/>
  <tableColumns count="3">
    <tableColumn id="1" name="CONCEPTO" dataDxfId="48"/>
    <tableColumn id="2" name="NOV/2018" dataDxfId="47"/>
    <tableColumn id="3" name="NOV /2019" dataDxfId="46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5" dataDxfId="43" headerRowBorderDxfId="44" tableBorderDxfId="42">
  <autoFilter ref="A12:C17"/>
  <tableColumns count="3">
    <tableColumn id="1" name="CONCEPTO" dataDxfId="41"/>
    <tableColumn id="2" name="NOV/2018" dataDxfId="40"/>
    <tableColumn id="3" name="NOV /2019" dataDxfId="39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8" dataDxfId="37" tableBorderDxfId="36">
  <autoFilter ref="B9:J17"/>
  <tableColumns count="9">
    <tableColumn id="1" name="Columna1" dataDxfId="35"/>
    <tableColumn id="2" name="CUMPLIDOS" dataDxfId="34"/>
    <tableColumn id="3" name="ACTIVIDAD" dataDxfId="33"/>
    <tableColumn id="4" name="AMONESTADOS" dataDxfId="32"/>
    <tableColumn id="5" name="SIN EVIDENCIA" dataDxfId="31"/>
    <tableColumn id="6" name="PREESC. MÉDICA" dataDxfId="30"/>
    <tableColumn id="7" name="A.A." dataDxfId="29"/>
    <tableColumn id="9" name="OTROS MOTIVOS" dataDxfId="28"/>
    <tableColumn id="8" name="Columna2" dataDxfId="27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9:C15" totalsRowShown="0" tableBorderDxfId="26">
  <autoFilter ref="B9:C15"/>
  <tableColumns count="2">
    <tableColumn id="1" name="Áreas" dataDxfId="25"/>
    <tableColumn id="2" name="Total" dataDxfId="24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27" totalsRowShown="0" headerRowDxfId="23" headerRowBorderDxfId="22" tableBorderDxfId="21" totalsRowBorderDxfId="20">
  <autoFilter ref="B11:C27"/>
  <tableColumns count="2">
    <tableColumn id="1" name="CRUCERO" dataDxfId="19"/>
    <tableColumn id="2" name="No. INCIDENTES" dataDxfId="18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8" name="Tabla8" displayName="Tabla8" ref="B13:G22" totalsRowShown="0" headerRowDxfId="17" dataDxfId="16" tableBorderDxfId="15">
  <autoFilter ref="B13:G22"/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9" name="Tabla9" displayName="Tabla9" ref="B26:G36" totalsRowShown="0" headerRowDxfId="8" dataDxfId="7" tableBorderDxfId="6">
  <autoFilter ref="B26:G36"/>
  <tableColumns count="6">
    <tableColumn id="1" name="Columna1" dataDxfId="5"/>
    <tableColumn id="2" name="ASUNTOS INTERNOS" dataDxfId="4"/>
    <tableColumn id="3" name="JUZGADO I" dataDxfId="3"/>
    <tableColumn id="4" name="JUZGADO III" dataDxfId="2"/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7" zoomScale="75" zoomScaleNormal="75" zoomScaleSheetLayoutView="100" zoomScalePageLayoutView="75" workbookViewId="0">
      <selection activeCell="C32" sqref="C3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1" t="s">
        <v>160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</row>
    <row r="12" spans="2:14" ht="34.5" customHeight="1" thickBot="1" x14ac:dyDescent="0.25">
      <c r="B12" s="2"/>
      <c r="C12" s="2"/>
      <c r="D12" s="120"/>
    </row>
    <row r="13" spans="2:14" ht="21" customHeight="1" x14ac:dyDescent="0.2">
      <c r="B13" s="121" t="s">
        <v>0</v>
      </c>
      <c r="C13" s="122" t="s">
        <v>157</v>
      </c>
      <c r="D13" s="122" t="s">
        <v>161</v>
      </c>
    </row>
    <row r="14" spans="2:14" ht="30.95" customHeight="1" x14ac:dyDescent="0.2">
      <c r="B14" s="123" t="s">
        <v>1</v>
      </c>
      <c r="C14" s="185">
        <v>338</v>
      </c>
      <c r="D14" s="181">
        <v>355</v>
      </c>
    </row>
    <row r="15" spans="2:14" ht="30.95" customHeight="1" x14ac:dyDescent="0.2">
      <c r="B15" s="123" t="s">
        <v>2</v>
      </c>
      <c r="C15" s="186">
        <v>14</v>
      </c>
      <c r="D15" s="181">
        <v>7</v>
      </c>
    </row>
    <row r="16" spans="2:14" ht="30.95" customHeight="1" x14ac:dyDescent="0.2">
      <c r="B16" s="123" t="s">
        <v>3</v>
      </c>
      <c r="C16" s="186">
        <v>8</v>
      </c>
      <c r="D16" s="181">
        <v>15</v>
      </c>
    </row>
    <row r="17" spans="2:5" ht="30.95" customHeight="1" x14ac:dyDescent="0.2">
      <c r="B17" s="123" t="s">
        <v>4</v>
      </c>
      <c r="C17" s="186">
        <v>0</v>
      </c>
      <c r="D17" s="181">
        <v>1</v>
      </c>
    </row>
    <row r="18" spans="2:5" ht="12.75" customHeight="1" x14ac:dyDescent="0.2">
      <c r="B18" s="124"/>
      <c r="C18" s="184"/>
      <c r="D18" s="182"/>
    </row>
    <row r="19" spans="2:5" ht="30.95" customHeight="1" x14ac:dyDescent="0.2">
      <c r="B19" s="125" t="s">
        <v>5</v>
      </c>
      <c r="C19" s="181">
        <f>C14+C15+C16+C17</f>
        <v>360</v>
      </c>
      <c r="D19" s="181">
        <f>D14+D15+D16+D17</f>
        <v>378</v>
      </c>
    </row>
    <row r="20" spans="2:5" ht="12.75" customHeight="1" thickBot="1" x14ac:dyDescent="0.25">
      <c r="B20" s="126"/>
      <c r="C20" s="184"/>
      <c r="D20" s="182"/>
    </row>
    <row r="21" spans="2:5" ht="30.95" customHeight="1" thickTop="1" x14ac:dyDescent="0.2">
      <c r="B21" s="123" t="s">
        <v>6</v>
      </c>
      <c r="C21" s="186">
        <v>206</v>
      </c>
      <c r="D21" s="181">
        <v>304</v>
      </c>
    </row>
    <row r="22" spans="2:5" ht="30.95" customHeight="1" thickBot="1" x14ac:dyDescent="0.25">
      <c r="B22" s="127" t="s">
        <v>7</v>
      </c>
      <c r="C22" s="187">
        <v>3</v>
      </c>
      <c r="D22" s="183">
        <v>1</v>
      </c>
    </row>
    <row r="23" spans="2:5" ht="9" customHeight="1" x14ac:dyDescent="0.2">
      <c r="E23" s="119"/>
    </row>
    <row r="24" spans="2:5" x14ac:dyDescent="0.2">
      <c r="E24" s="119"/>
    </row>
    <row r="25" spans="2:5" x14ac:dyDescent="0.2">
      <c r="E25" s="119"/>
    </row>
    <row r="26" spans="2:5" x14ac:dyDescent="0.2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8" zoomScale="75" zoomScaleNormal="50" zoomScaleSheetLayoutView="100" zoomScalePageLayoutView="75" workbookViewId="0">
      <selection activeCell="B17" sqref="B17:D17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2" t="s">
        <v>162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112"/>
      <c r="Q9" s="112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195" t="s">
        <v>12</v>
      </c>
      <c r="C14" s="196" t="s">
        <v>157</v>
      </c>
      <c r="D14" s="197" t="s">
        <v>161</v>
      </c>
    </row>
    <row r="15" spans="2:17" ht="30.95" customHeight="1" x14ac:dyDescent="0.2">
      <c r="B15" s="198" t="s">
        <v>10</v>
      </c>
      <c r="C15" s="199">
        <v>1</v>
      </c>
      <c r="D15" s="200">
        <v>3</v>
      </c>
    </row>
    <row r="16" spans="2:17" ht="30.95" customHeight="1" x14ac:dyDescent="0.2">
      <c r="B16" s="198" t="s">
        <v>110</v>
      </c>
      <c r="C16" s="201">
        <v>2</v>
      </c>
      <c r="D16" s="200">
        <v>0</v>
      </c>
    </row>
    <row r="17" spans="2:4" ht="30.95" customHeight="1" x14ac:dyDescent="0.2">
      <c r="B17" s="198" t="s">
        <v>11</v>
      </c>
      <c r="C17" s="201">
        <v>42</v>
      </c>
      <c r="D17" s="200">
        <v>36</v>
      </c>
    </row>
    <row r="18" spans="2:4" ht="30.95" customHeight="1" x14ac:dyDescent="0.2">
      <c r="B18" s="198" t="s">
        <v>146</v>
      </c>
      <c r="C18" s="201">
        <v>50</v>
      </c>
      <c r="D18" s="202">
        <v>52</v>
      </c>
    </row>
    <row r="19" spans="2:4" ht="30.95" customHeight="1" x14ac:dyDescent="0.2">
      <c r="B19" s="198" t="s">
        <v>9</v>
      </c>
      <c r="C19" s="201">
        <v>66</v>
      </c>
      <c r="D19" s="202">
        <v>73</v>
      </c>
    </row>
    <row r="20" spans="2:4" ht="30.95" customHeight="1" x14ac:dyDescent="0.2">
      <c r="B20" s="198" t="s">
        <v>105</v>
      </c>
      <c r="C20" s="201">
        <v>199</v>
      </c>
      <c r="D20" s="202">
        <v>214</v>
      </c>
    </row>
    <row r="21" spans="2:4" ht="12.75" customHeight="1" x14ac:dyDescent="0.2">
      <c r="B21" s="203"/>
      <c r="C21" s="204"/>
      <c r="D21" s="204"/>
    </row>
    <row r="22" spans="2:4" ht="30.95" customHeight="1" x14ac:dyDescent="0.2">
      <c r="B22" s="205" t="s">
        <v>5</v>
      </c>
      <c r="C22" s="206">
        <f>SUM(C15:C21)</f>
        <v>360</v>
      </c>
      <c r="D22" s="207">
        <f>SUM(D15:D21)</f>
        <v>378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61" t="s">
        <v>135</v>
      </c>
      <c r="C30" s="162">
        <v>67</v>
      </c>
    </row>
    <row r="31" spans="2:4" ht="15.75" x14ac:dyDescent="0.2">
      <c r="B31" s="163" t="s">
        <v>136</v>
      </c>
      <c r="C31" s="164">
        <v>81</v>
      </c>
    </row>
    <row r="32" spans="2:4" ht="23.25" customHeight="1" x14ac:dyDescent="0.2">
      <c r="B32" s="163" t="s">
        <v>148</v>
      </c>
      <c r="C32" s="164">
        <v>4</v>
      </c>
    </row>
    <row r="33" spans="2:3" ht="21" customHeight="1" x14ac:dyDescent="0.2">
      <c r="B33" s="163" t="s">
        <v>139</v>
      </c>
      <c r="C33" s="164">
        <v>36</v>
      </c>
    </row>
    <row r="34" spans="2:3" ht="23.25" customHeight="1" x14ac:dyDescent="0.2">
      <c r="B34" s="163" t="s">
        <v>137</v>
      </c>
      <c r="C34" s="164">
        <v>9</v>
      </c>
    </row>
    <row r="35" spans="2:3" ht="21" customHeight="1" x14ac:dyDescent="0.2">
      <c r="B35" s="163" t="s">
        <v>147</v>
      </c>
      <c r="C35" s="164">
        <v>1</v>
      </c>
    </row>
    <row r="36" spans="2:3" ht="15.75" x14ac:dyDescent="0.2">
      <c r="B36" s="163" t="s">
        <v>141</v>
      </c>
      <c r="C36" s="164">
        <v>5</v>
      </c>
    </row>
    <row r="37" spans="2:3" ht="15.75" x14ac:dyDescent="0.2">
      <c r="B37" s="163" t="s">
        <v>140</v>
      </c>
      <c r="C37" s="164">
        <v>3</v>
      </c>
    </row>
    <row r="38" spans="2:3" ht="15.75" x14ac:dyDescent="0.2">
      <c r="B38" s="163" t="s">
        <v>142</v>
      </c>
      <c r="C38" s="164">
        <v>8</v>
      </c>
    </row>
    <row r="39" spans="2:3" ht="16.5" thickBot="1" x14ac:dyDescent="0.3">
      <c r="B39" s="165" t="s">
        <v>149</v>
      </c>
      <c r="C39" s="166">
        <v>0</v>
      </c>
    </row>
    <row r="40" spans="2:3" ht="16.5" thickBot="1" x14ac:dyDescent="0.25">
      <c r="B40" s="5"/>
      <c r="C40" s="189">
        <f>SUM(C30:C39)</f>
        <v>214</v>
      </c>
    </row>
    <row r="41" spans="2:3" x14ac:dyDescent="0.2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topLeftCell="A7" zoomScale="75" zoomScaleNormal="50" zoomScaleSheetLayoutView="100" zoomScalePageLayoutView="75" workbookViewId="0">
      <selection activeCell="D15" sqref="D15:D17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90"/>
    </row>
    <row r="9" spans="2:14" ht="32.25" customHeight="1" x14ac:dyDescent="0.3">
      <c r="B9" s="262" t="s">
        <v>106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8" t="s">
        <v>0</v>
      </c>
      <c r="C14" s="209" t="s">
        <v>157</v>
      </c>
      <c r="D14" s="209" t="s">
        <v>161</v>
      </c>
    </row>
    <row r="15" spans="2:14" ht="30.95" customHeight="1" x14ac:dyDescent="0.2">
      <c r="B15" s="210" t="s">
        <v>13</v>
      </c>
      <c r="C15" s="211">
        <v>22</v>
      </c>
      <c r="D15" s="211">
        <v>22</v>
      </c>
    </row>
    <row r="16" spans="2:14" ht="30.95" customHeight="1" x14ac:dyDescent="0.2">
      <c r="B16" s="210" t="s">
        <v>14</v>
      </c>
      <c r="C16" s="211">
        <v>46</v>
      </c>
      <c r="D16" s="211">
        <v>35</v>
      </c>
    </row>
    <row r="17" spans="2:4" ht="30.95" customHeight="1" x14ac:dyDescent="0.2">
      <c r="B17" s="210" t="s">
        <v>15</v>
      </c>
      <c r="C17" s="211">
        <v>0</v>
      </c>
      <c r="D17" s="211">
        <v>1</v>
      </c>
    </row>
    <row r="18" spans="2:4" ht="13.5" customHeight="1" x14ac:dyDescent="0.2">
      <c r="B18" s="212"/>
      <c r="C18" s="213"/>
      <c r="D18" s="213"/>
    </row>
    <row r="19" spans="2:4" ht="30.95" customHeight="1" x14ac:dyDescent="0.2">
      <c r="B19" s="214" t="s">
        <v>5</v>
      </c>
      <c r="C19" s="215">
        <f>C15+C16</f>
        <v>68</v>
      </c>
      <c r="D19" s="215">
        <f>D15+D16</f>
        <v>57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topLeftCell="A13" zoomScale="75" zoomScaleNormal="50" zoomScaleSheetLayoutView="100" zoomScalePageLayoutView="75" workbookViewId="0">
      <selection activeCell="D15" sqref="D15:D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63" t="s">
        <v>107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128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8" t="s">
        <v>0</v>
      </c>
      <c r="C14" s="209" t="s">
        <v>157</v>
      </c>
      <c r="D14" s="209" t="s">
        <v>161</v>
      </c>
    </row>
    <row r="15" spans="2:15" ht="30.95" customHeight="1" x14ac:dyDescent="0.2">
      <c r="B15" s="210" t="s">
        <v>13</v>
      </c>
      <c r="C15" s="211">
        <v>4</v>
      </c>
      <c r="D15" s="211">
        <v>7</v>
      </c>
    </row>
    <row r="16" spans="2:15" ht="30.95" customHeight="1" x14ac:dyDescent="0.2">
      <c r="B16" s="210" t="s">
        <v>14</v>
      </c>
      <c r="C16" s="211">
        <v>4</v>
      </c>
      <c r="D16" s="211">
        <v>6</v>
      </c>
    </row>
    <row r="17" spans="2:4" ht="30.95" customHeight="1" x14ac:dyDescent="0.2">
      <c r="B17" s="210" t="s">
        <v>15</v>
      </c>
      <c r="C17" s="211">
        <v>0</v>
      </c>
      <c r="D17" s="211">
        <v>0</v>
      </c>
    </row>
    <row r="18" spans="2:4" ht="13.5" customHeight="1" x14ac:dyDescent="0.2">
      <c r="B18" s="212"/>
      <c r="C18" s="213"/>
      <c r="D18" s="213"/>
    </row>
    <row r="19" spans="2:4" ht="30.95" customHeight="1" x14ac:dyDescent="0.2">
      <c r="B19" s="214" t="s">
        <v>5</v>
      </c>
      <c r="C19" s="216">
        <f>C15+C16</f>
        <v>8</v>
      </c>
      <c r="D19" s="216">
        <f>D15+D16</f>
        <v>13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view="pageLayout" topLeftCell="A37" zoomScaleNormal="100" zoomScaleSheetLayoutView="100" workbookViewId="0">
      <selection activeCell="F31" sqref="F31:F34"/>
    </sheetView>
  </sheetViews>
  <sheetFormatPr baseColWidth="10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19.7109375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8" spans="1:6" ht="13.5" thickBot="1" x14ac:dyDescent="0.25"/>
    <row r="9" spans="1:6" ht="49.5" customHeight="1" thickBot="1" x14ac:dyDescent="0.25">
      <c r="A9" s="264" t="s">
        <v>163</v>
      </c>
      <c r="B9" s="265"/>
      <c r="C9" s="265"/>
      <c r="D9" s="265"/>
      <c r="E9" s="265"/>
      <c r="F9" s="266"/>
    </row>
    <row r="10" spans="1:6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16</v>
      </c>
    </row>
    <row r="12" spans="1:6" ht="27.95" customHeight="1" x14ac:dyDescent="0.2">
      <c r="A12" s="37" t="s">
        <v>52</v>
      </c>
      <c r="B12" s="38">
        <v>29</v>
      </c>
      <c r="C12" s="38">
        <v>0</v>
      </c>
      <c r="D12" s="38">
        <v>0</v>
      </c>
      <c r="E12" s="38">
        <v>0</v>
      </c>
      <c r="F12" s="38">
        <f>SUM(B12:E12)</f>
        <v>29</v>
      </c>
    </row>
    <row r="13" spans="1:6" ht="27.95" customHeight="1" x14ac:dyDescent="0.2">
      <c r="A13" s="20" t="s">
        <v>53</v>
      </c>
      <c r="B13" s="39">
        <v>88</v>
      </c>
      <c r="C13" s="39">
        <v>2</v>
      </c>
      <c r="D13" s="39">
        <v>3</v>
      </c>
      <c r="E13" s="38">
        <v>0</v>
      </c>
      <c r="F13" s="38">
        <f t="shared" ref="F13:F27" si="0">SUM(B13:E13)</f>
        <v>93</v>
      </c>
    </row>
    <row r="14" spans="1:6" ht="27.95" customHeight="1" x14ac:dyDescent="0.2">
      <c r="A14" s="20" t="s">
        <v>54</v>
      </c>
      <c r="B14" s="39">
        <v>91</v>
      </c>
      <c r="C14" s="39">
        <v>0</v>
      </c>
      <c r="D14" s="39">
        <v>5</v>
      </c>
      <c r="E14" s="38">
        <v>0</v>
      </c>
      <c r="F14" s="38">
        <f t="shared" si="0"/>
        <v>96</v>
      </c>
    </row>
    <row r="15" spans="1:6" ht="27.95" customHeight="1" x14ac:dyDescent="0.2">
      <c r="A15" s="20" t="s">
        <v>55</v>
      </c>
      <c r="B15" s="39">
        <v>91</v>
      </c>
      <c r="C15" s="39">
        <v>0</v>
      </c>
      <c r="D15" s="39">
        <v>0</v>
      </c>
      <c r="E15" s="38">
        <v>0</v>
      </c>
      <c r="F15" s="38">
        <f t="shared" si="0"/>
        <v>91</v>
      </c>
    </row>
    <row r="16" spans="1:6" ht="27.95" customHeight="1" x14ac:dyDescent="0.2">
      <c r="A16" s="20" t="s">
        <v>56</v>
      </c>
      <c r="B16" s="39">
        <v>85</v>
      </c>
      <c r="C16" s="39">
        <v>1</v>
      </c>
      <c r="D16" s="39">
        <v>2</v>
      </c>
      <c r="E16" s="38">
        <v>0</v>
      </c>
      <c r="F16" s="38">
        <f t="shared" si="0"/>
        <v>88</v>
      </c>
    </row>
    <row r="17" spans="1:8" ht="27.95" customHeight="1" x14ac:dyDescent="0.2">
      <c r="A17" s="20" t="s">
        <v>57</v>
      </c>
      <c r="B17" s="39">
        <v>74</v>
      </c>
      <c r="C17" s="39">
        <v>0</v>
      </c>
      <c r="D17" s="39">
        <v>0</v>
      </c>
      <c r="E17" s="38">
        <v>0</v>
      </c>
      <c r="F17" s="38">
        <f t="shared" si="0"/>
        <v>74</v>
      </c>
    </row>
    <row r="18" spans="1:8" ht="27.95" customHeight="1" x14ac:dyDescent="0.2">
      <c r="A18" s="20" t="s">
        <v>58</v>
      </c>
      <c r="B18" s="39">
        <v>63</v>
      </c>
      <c r="C18" s="39">
        <v>0</v>
      </c>
      <c r="D18" s="39">
        <v>1</v>
      </c>
      <c r="E18" s="38">
        <v>0</v>
      </c>
      <c r="F18" s="38">
        <f t="shared" si="0"/>
        <v>64</v>
      </c>
    </row>
    <row r="19" spans="1:8" ht="27.95" customHeight="1" x14ac:dyDescent="0.2">
      <c r="A19" s="20" t="s">
        <v>59</v>
      </c>
      <c r="B19" s="39">
        <v>52</v>
      </c>
      <c r="C19" s="39">
        <v>2</v>
      </c>
      <c r="D19" s="39">
        <v>2</v>
      </c>
      <c r="E19" s="38">
        <v>0</v>
      </c>
      <c r="F19" s="38">
        <f t="shared" si="0"/>
        <v>56</v>
      </c>
    </row>
    <row r="20" spans="1:8" ht="27.95" customHeight="1" x14ac:dyDescent="0.2">
      <c r="A20" s="20" t="s">
        <v>60</v>
      </c>
      <c r="B20" s="39">
        <v>26</v>
      </c>
      <c r="C20" s="39">
        <v>0</v>
      </c>
      <c r="D20" s="39">
        <v>1</v>
      </c>
      <c r="E20" s="38">
        <v>0</v>
      </c>
      <c r="F20" s="38">
        <f t="shared" si="0"/>
        <v>27</v>
      </c>
    </row>
    <row r="21" spans="1:8" ht="27.95" customHeight="1" x14ac:dyDescent="0.2">
      <c r="A21" s="20" t="s">
        <v>61</v>
      </c>
      <c r="B21" s="39">
        <v>25</v>
      </c>
      <c r="C21" s="39">
        <v>1</v>
      </c>
      <c r="D21" s="39">
        <v>0</v>
      </c>
      <c r="E21" s="38">
        <v>1</v>
      </c>
      <c r="F21" s="38">
        <f t="shared" si="0"/>
        <v>27</v>
      </c>
    </row>
    <row r="22" spans="1:8" ht="27.95" customHeight="1" x14ac:dyDescent="0.2">
      <c r="A22" s="20" t="s">
        <v>62</v>
      </c>
      <c r="B22" s="39">
        <v>11</v>
      </c>
      <c r="C22" s="39">
        <v>0</v>
      </c>
      <c r="D22" s="39">
        <v>0</v>
      </c>
      <c r="E22" s="38">
        <v>0</v>
      </c>
      <c r="F22" s="38">
        <f t="shared" si="0"/>
        <v>11</v>
      </c>
    </row>
    <row r="23" spans="1:8" ht="27.95" customHeight="1" x14ac:dyDescent="0.2">
      <c r="A23" s="20" t="s">
        <v>63</v>
      </c>
      <c r="B23" s="39">
        <v>6</v>
      </c>
      <c r="C23" s="39">
        <v>0</v>
      </c>
      <c r="D23" s="39">
        <v>0</v>
      </c>
      <c r="E23" s="38">
        <v>0</v>
      </c>
      <c r="F23" s="38">
        <f t="shared" si="0"/>
        <v>6</v>
      </c>
    </row>
    <row r="24" spans="1:8" ht="27.95" customHeight="1" x14ac:dyDescent="0.2">
      <c r="A24" s="20" t="s">
        <v>64</v>
      </c>
      <c r="B24" s="39">
        <v>3</v>
      </c>
      <c r="C24" s="39">
        <v>0</v>
      </c>
      <c r="D24" s="39">
        <v>0</v>
      </c>
      <c r="E24" s="38">
        <v>0</v>
      </c>
      <c r="F24" s="38">
        <f t="shared" si="0"/>
        <v>3</v>
      </c>
    </row>
    <row r="25" spans="1:8" ht="27.95" customHeight="1" x14ac:dyDescent="0.2">
      <c r="A25" s="20" t="s">
        <v>65</v>
      </c>
      <c r="B25" s="39">
        <v>0</v>
      </c>
      <c r="C25" s="39">
        <v>0</v>
      </c>
      <c r="D25" s="39">
        <v>0</v>
      </c>
      <c r="E25" s="38">
        <v>0</v>
      </c>
      <c r="F25" s="38">
        <f t="shared" si="0"/>
        <v>0</v>
      </c>
    </row>
    <row r="26" spans="1:8" ht="27.95" customHeight="1" x14ac:dyDescent="0.2">
      <c r="A26" s="20" t="s">
        <v>66</v>
      </c>
      <c r="B26" s="39">
        <v>1</v>
      </c>
      <c r="C26" s="39">
        <v>0</v>
      </c>
      <c r="D26" s="39">
        <v>0</v>
      </c>
      <c r="E26" s="38">
        <v>0</v>
      </c>
      <c r="F26" s="38">
        <f t="shared" si="0"/>
        <v>1</v>
      </c>
    </row>
    <row r="27" spans="1:8" ht="27.95" customHeight="1" x14ac:dyDescent="0.2">
      <c r="A27" s="20" t="s">
        <v>67</v>
      </c>
      <c r="B27" s="39">
        <v>0</v>
      </c>
      <c r="C27" s="39">
        <v>0</v>
      </c>
      <c r="D27" s="39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17" t="s">
        <v>116</v>
      </c>
      <c r="B29" s="218">
        <f>SUM(B12:B28)</f>
        <v>645</v>
      </c>
      <c r="C29" s="218">
        <f t="shared" ref="C29:F29" si="1">SUM(C12:C28)</f>
        <v>6</v>
      </c>
      <c r="D29" s="218">
        <f t="shared" si="1"/>
        <v>14</v>
      </c>
      <c r="E29" s="218">
        <f t="shared" si="1"/>
        <v>1</v>
      </c>
      <c r="F29" s="218">
        <f t="shared" si="1"/>
        <v>666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3</v>
      </c>
      <c r="C31" s="39">
        <v>0</v>
      </c>
      <c r="D31" s="39">
        <v>0</v>
      </c>
      <c r="E31" s="39">
        <v>0</v>
      </c>
      <c r="F31" s="39">
        <f>SUM(Tabla12[[#This Row],[CHOQUES]:[CAIDA DE PERSONA]])</f>
        <v>3</v>
      </c>
    </row>
    <row r="32" spans="1:8" ht="27.95" customHeight="1" x14ac:dyDescent="0.2">
      <c r="A32" s="20" t="s">
        <v>69</v>
      </c>
      <c r="B32" s="39">
        <v>0</v>
      </c>
      <c r="C32" s="39">
        <v>0</v>
      </c>
      <c r="D32" s="42">
        <v>0</v>
      </c>
      <c r="E32" s="39">
        <v>0</v>
      </c>
      <c r="F32" s="39">
        <f>SUM(Tabla12[[#This Row],[CHOQUES]:[CAIDA DE PERSONA]])</f>
        <v>0</v>
      </c>
      <c r="H32" s="30"/>
    </row>
    <row r="33" spans="1:8" ht="27.95" customHeight="1" x14ac:dyDescent="0.2">
      <c r="A33" s="20" t="s">
        <v>70</v>
      </c>
      <c r="B33" s="39">
        <v>2</v>
      </c>
      <c r="C33" s="39">
        <v>0</v>
      </c>
      <c r="D33" s="42">
        <v>0</v>
      </c>
      <c r="E33" s="39">
        <v>0</v>
      </c>
      <c r="F33" s="39">
        <f>SUM(Tabla12[[#This Row],[CHOQUES]:[CAIDA DE PERSONA]])</f>
        <v>2</v>
      </c>
      <c r="H33" s="30"/>
    </row>
    <row r="34" spans="1:8" ht="27.95" customHeight="1" x14ac:dyDescent="0.2">
      <c r="A34" s="20" t="s">
        <v>71</v>
      </c>
      <c r="B34" s="39">
        <v>5</v>
      </c>
      <c r="C34" s="39">
        <v>0</v>
      </c>
      <c r="D34" s="39">
        <v>0</v>
      </c>
      <c r="E34" s="39">
        <v>0</v>
      </c>
      <c r="F34" s="39">
        <f>SUM(Tabla12[[#This Row],[CHOQUES]:[CAIDA DE PERSONA]])</f>
        <v>5</v>
      </c>
      <c r="H34" s="30"/>
    </row>
    <row r="35" spans="1:8" ht="15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17" t="s">
        <v>72</v>
      </c>
      <c r="B36" s="218">
        <f>SUM(B31:B34)</f>
        <v>10</v>
      </c>
      <c r="C36" s="218">
        <f>SUM(C31:C34)</f>
        <v>0</v>
      </c>
      <c r="D36" s="218">
        <f>SUM(D31:D34)</f>
        <v>0</v>
      </c>
      <c r="E36" s="218">
        <f t="shared" ref="E36:F36" si="2">SUM(E31:E34)</f>
        <v>0</v>
      </c>
      <c r="F36" s="218">
        <f t="shared" si="2"/>
        <v>10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33</v>
      </c>
      <c r="C38" s="46">
        <v>1</v>
      </c>
      <c r="D38" s="47">
        <v>1</v>
      </c>
      <c r="E38" s="47">
        <v>0</v>
      </c>
      <c r="F38" s="48">
        <f>SUM(Tabla12[[#This Row],[CHOQUES]:[CAIDA DE PERSONA]])</f>
        <v>35</v>
      </c>
    </row>
    <row r="39" spans="1:8" ht="30.95" customHeight="1" x14ac:dyDescent="0.2">
      <c r="A39" s="219" t="s">
        <v>5</v>
      </c>
      <c r="B39" s="220">
        <f>B36+B29</f>
        <v>655</v>
      </c>
      <c r="C39" s="220">
        <f>C36+C29+C38</f>
        <v>7</v>
      </c>
      <c r="D39" s="220">
        <f>D36+D29+D38</f>
        <v>15</v>
      </c>
      <c r="E39" s="220">
        <f t="shared" ref="E39:F39" si="3">E36+E29</f>
        <v>1</v>
      </c>
      <c r="F39" s="220">
        <f t="shared" si="3"/>
        <v>676</v>
      </c>
    </row>
    <row r="40" spans="1:8" ht="7.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67" t="s">
        <v>119</v>
      </c>
      <c r="B41" s="267"/>
      <c r="C41" s="267"/>
      <c r="D41" s="267"/>
      <c r="E41" s="267"/>
      <c r="F41" s="267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view="pageBreakPreview" zoomScaleNormal="100" zoomScaleSheetLayoutView="100" workbookViewId="0">
      <selection activeCell="D14" sqref="D14:D17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64" t="s">
        <v>164</v>
      </c>
      <c r="C9" s="268"/>
      <c r="D9" s="268"/>
      <c r="E9" s="268"/>
      <c r="F9" s="268"/>
      <c r="G9" s="269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16</v>
      </c>
    </row>
    <row r="12" spans="2:7" ht="27.95" customHeight="1" x14ac:dyDescent="0.2">
      <c r="B12" s="59" t="s">
        <v>26</v>
      </c>
      <c r="C12" s="55">
        <v>11</v>
      </c>
      <c r="D12" s="55">
        <v>0</v>
      </c>
      <c r="E12" s="55">
        <v>2</v>
      </c>
      <c r="F12" s="55">
        <v>0</v>
      </c>
      <c r="G12" s="136">
        <f t="shared" ref="G12:G35" si="0">SUM(C12:F12)</f>
        <v>13</v>
      </c>
    </row>
    <row r="13" spans="2:7" ht="27.95" customHeight="1" x14ac:dyDescent="0.2">
      <c r="B13" s="59" t="s">
        <v>27</v>
      </c>
      <c r="C13" s="55">
        <v>6</v>
      </c>
      <c r="D13" s="55">
        <v>0</v>
      </c>
      <c r="E13" s="55">
        <v>1</v>
      </c>
      <c r="F13" s="55">
        <v>0</v>
      </c>
      <c r="G13" s="136">
        <f t="shared" si="0"/>
        <v>7</v>
      </c>
    </row>
    <row r="14" spans="2:7" ht="27.95" customHeight="1" x14ac:dyDescent="0.2">
      <c r="B14" s="59" t="s">
        <v>28</v>
      </c>
      <c r="C14" s="55">
        <v>10</v>
      </c>
      <c r="D14" s="55">
        <v>0</v>
      </c>
      <c r="E14" s="55">
        <v>1</v>
      </c>
      <c r="F14" s="55">
        <v>0</v>
      </c>
      <c r="G14" s="136">
        <f t="shared" si="0"/>
        <v>11</v>
      </c>
    </row>
    <row r="15" spans="2:7" ht="27.95" customHeight="1" x14ac:dyDescent="0.2">
      <c r="B15" s="59" t="s">
        <v>29</v>
      </c>
      <c r="C15" s="55">
        <v>5</v>
      </c>
      <c r="D15" s="55">
        <v>0</v>
      </c>
      <c r="E15" s="55">
        <v>0</v>
      </c>
      <c r="F15" s="55">
        <v>0</v>
      </c>
      <c r="G15" s="136">
        <f t="shared" si="0"/>
        <v>5</v>
      </c>
    </row>
    <row r="16" spans="2:7" ht="27.95" customHeight="1" x14ac:dyDescent="0.2">
      <c r="B16" s="59" t="s">
        <v>30</v>
      </c>
      <c r="C16" s="55">
        <v>2</v>
      </c>
      <c r="D16" s="55">
        <v>0</v>
      </c>
      <c r="E16" s="55">
        <v>0</v>
      </c>
      <c r="F16" s="55">
        <v>0</v>
      </c>
      <c r="G16" s="136">
        <f t="shared" si="0"/>
        <v>2</v>
      </c>
    </row>
    <row r="17" spans="2:7" ht="27.95" customHeight="1" x14ac:dyDescent="0.2">
      <c r="B17" s="59" t="s">
        <v>31</v>
      </c>
      <c r="C17" s="55">
        <v>2</v>
      </c>
      <c r="D17" s="55">
        <v>0</v>
      </c>
      <c r="E17" s="55"/>
      <c r="F17" s="55">
        <v>0</v>
      </c>
      <c r="G17" s="136">
        <f t="shared" si="0"/>
        <v>2</v>
      </c>
    </row>
    <row r="18" spans="2:7" ht="27.95" customHeight="1" x14ac:dyDescent="0.2">
      <c r="B18" s="59" t="s">
        <v>32</v>
      </c>
      <c r="C18" s="55">
        <v>3</v>
      </c>
      <c r="D18" s="55">
        <v>0</v>
      </c>
      <c r="E18" s="55">
        <v>0</v>
      </c>
      <c r="F18" s="55">
        <v>0</v>
      </c>
      <c r="G18" s="136">
        <f t="shared" si="0"/>
        <v>3</v>
      </c>
    </row>
    <row r="19" spans="2:7" ht="27.95" customHeight="1" x14ac:dyDescent="0.2">
      <c r="B19" s="59" t="s">
        <v>33</v>
      </c>
      <c r="C19" s="55">
        <v>21</v>
      </c>
      <c r="D19" s="55">
        <v>0</v>
      </c>
      <c r="E19" s="55">
        <v>0</v>
      </c>
      <c r="F19" s="55">
        <v>0</v>
      </c>
      <c r="G19" s="136">
        <f t="shared" si="0"/>
        <v>21</v>
      </c>
    </row>
    <row r="20" spans="2:7" ht="27.95" customHeight="1" x14ac:dyDescent="0.2">
      <c r="B20" s="59" t="s">
        <v>34</v>
      </c>
      <c r="C20" s="55">
        <v>19</v>
      </c>
      <c r="D20" s="55">
        <v>0</v>
      </c>
      <c r="E20" s="55">
        <v>1</v>
      </c>
      <c r="F20" s="55">
        <v>0</v>
      </c>
      <c r="G20" s="136">
        <f t="shared" si="0"/>
        <v>20</v>
      </c>
    </row>
    <row r="21" spans="2:7" ht="27.95" customHeight="1" x14ac:dyDescent="0.2">
      <c r="B21" s="59" t="s">
        <v>35</v>
      </c>
      <c r="C21" s="55">
        <v>28</v>
      </c>
      <c r="D21" s="55">
        <v>0</v>
      </c>
      <c r="E21" s="55">
        <v>2</v>
      </c>
      <c r="F21" s="55">
        <v>0</v>
      </c>
      <c r="G21" s="188">
        <f t="shared" si="0"/>
        <v>30</v>
      </c>
    </row>
    <row r="22" spans="2:7" ht="27.95" customHeight="1" x14ac:dyDescent="0.2">
      <c r="B22" s="59" t="s">
        <v>36</v>
      </c>
      <c r="C22" s="55">
        <v>20</v>
      </c>
      <c r="D22" s="55">
        <v>0</v>
      </c>
      <c r="E22" s="55">
        <v>0</v>
      </c>
      <c r="F22" s="55">
        <v>0</v>
      </c>
      <c r="G22" s="134">
        <f t="shared" si="0"/>
        <v>20</v>
      </c>
    </row>
    <row r="23" spans="2:7" ht="27.95" customHeight="1" x14ac:dyDescent="0.2">
      <c r="B23" s="59" t="s">
        <v>37</v>
      </c>
      <c r="C23" s="55">
        <v>12</v>
      </c>
      <c r="D23" s="55">
        <v>1</v>
      </c>
      <c r="E23" s="55">
        <v>1</v>
      </c>
      <c r="F23" s="55">
        <v>0</v>
      </c>
      <c r="G23" s="136">
        <f t="shared" si="0"/>
        <v>14</v>
      </c>
    </row>
    <row r="24" spans="2:7" ht="27.95" customHeight="1" x14ac:dyDescent="0.2">
      <c r="B24" s="59" t="s">
        <v>38</v>
      </c>
      <c r="C24" s="55">
        <v>16</v>
      </c>
      <c r="D24" s="55">
        <v>0</v>
      </c>
      <c r="E24" s="55">
        <v>0</v>
      </c>
      <c r="F24" s="55">
        <v>1</v>
      </c>
      <c r="G24" s="134">
        <f t="shared" si="0"/>
        <v>17</v>
      </c>
    </row>
    <row r="25" spans="2:7" ht="27.95" customHeight="1" x14ac:dyDescent="0.2">
      <c r="B25" s="59" t="s">
        <v>39</v>
      </c>
      <c r="C25" s="55">
        <v>26</v>
      </c>
      <c r="D25" s="55">
        <v>0</v>
      </c>
      <c r="E25" s="55">
        <v>0</v>
      </c>
      <c r="F25" s="55">
        <v>0</v>
      </c>
      <c r="G25" s="134">
        <f t="shared" si="0"/>
        <v>26</v>
      </c>
    </row>
    <row r="26" spans="2:7" ht="27.95" customHeight="1" x14ac:dyDescent="0.2">
      <c r="B26" s="59" t="s">
        <v>40</v>
      </c>
      <c r="C26" s="55">
        <v>21</v>
      </c>
      <c r="D26" s="55">
        <v>1</v>
      </c>
      <c r="E26" s="55">
        <v>0</v>
      </c>
      <c r="F26" s="55">
        <v>0</v>
      </c>
      <c r="G26" s="188">
        <f t="shared" si="0"/>
        <v>22</v>
      </c>
    </row>
    <row r="27" spans="2:7" ht="27.95" customHeight="1" x14ac:dyDescent="0.2">
      <c r="B27" s="59" t="s">
        <v>41</v>
      </c>
      <c r="C27" s="55">
        <v>32</v>
      </c>
      <c r="D27" s="55">
        <v>0</v>
      </c>
      <c r="E27" s="55">
        <v>1</v>
      </c>
      <c r="F27" s="55">
        <v>0</v>
      </c>
      <c r="G27" s="134">
        <f t="shared" si="0"/>
        <v>33</v>
      </c>
    </row>
    <row r="28" spans="2:7" ht="27.95" customHeight="1" x14ac:dyDescent="0.2">
      <c r="B28" s="59" t="s">
        <v>42</v>
      </c>
      <c r="C28" s="55">
        <v>25</v>
      </c>
      <c r="D28" s="55">
        <v>0</v>
      </c>
      <c r="E28" s="55">
        <v>1</v>
      </c>
      <c r="F28" s="55">
        <v>0</v>
      </c>
      <c r="G28" s="134">
        <f t="shared" si="0"/>
        <v>26</v>
      </c>
    </row>
    <row r="29" spans="2:7" ht="27.95" customHeight="1" x14ac:dyDescent="0.2">
      <c r="B29" s="59" t="s">
        <v>43</v>
      </c>
      <c r="C29" s="55">
        <v>23</v>
      </c>
      <c r="D29" s="55">
        <v>1</v>
      </c>
      <c r="E29" s="55">
        <v>0</v>
      </c>
      <c r="F29" s="55">
        <v>0</v>
      </c>
      <c r="G29" s="134">
        <f t="shared" si="0"/>
        <v>24</v>
      </c>
    </row>
    <row r="30" spans="2:7" ht="27.95" customHeight="1" x14ac:dyDescent="0.2">
      <c r="B30" s="59" t="s">
        <v>44</v>
      </c>
      <c r="C30" s="55">
        <v>16</v>
      </c>
      <c r="D30" s="55">
        <v>2</v>
      </c>
      <c r="E30" s="55">
        <v>0</v>
      </c>
      <c r="F30" s="55">
        <v>0</v>
      </c>
      <c r="G30" s="136">
        <f t="shared" si="0"/>
        <v>18</v>
      </c>
    </row>
    <row r="31" spans="2:7" ht="27.95" customHeight="1" x14ac:dyDescent="0.2">
      <c r="B31" s="59" t="s">
        <v>45</v>
      </c>
      <c r="C31" s="55">
        <v>16</v>
      </c>
      <c r="D31" s="55">
        <v>1</v>
      </c>
      <c r="E31" s="55">
        <v>1</v>
      </c>
      <c r="F31" s="55">
        <v>0</v>
      </c>
      <c r="G31" s="134">
        <f t="shared" si="0"/>
        <v>18</v>
      </c>
    </row>
    <row r="32" spans="2:7" ht="27.95" customHeight="1" x14ac:dyDescent="0.2">
      <c r="B32" s="59" t="s">
        <v>46</v>
      </c>
      <c r="C32" s="55">
        <v>11</v>
      </c>
      <c r="D32" s="55">
        <v>0</v>
      </c>
      <c r="E32" s="55">
        <v>1</v>
      </c>
      <c r="F32" s="55">
        <v>0</v>
      </c>
      <c r="G32" s="188">
        <f t="shared" si="0"/>
        <v>12</v>
      </c>
    </row>
    <row r="33" spans="2:7" ht="27.95" customHeight="1" x14ac:dyDescent="0.2">
      <c r="B33" s="59" t="s">
        <v>47</v>
      </c>
      <c r="C33" s="55">
        <v>10</v>
      </c>
      <c r="D33" s="55">
        <v>1</v>
      </c>
      <c r="E33" s="55">
        <v>1</v>
      </c>
      <c r="F33" s="55">
        <v>0</v>
      </c>
      <c r="G33" s="136">
        <f t="shared" si="0"/>
        <v>12</v>
      </c>
    </row>
    <row r="34" spans="2:7" ht="27.95" customHeight="1" x14ac:dyDescent="0.2">
      <c r="B34" s="59" t="s">
        <v>48</v>
      </c>
      <c r="C34" s="55">
        <v>13</v>
      </c>
      <c r="D34" s="55">
        <v>0</v>
      </c>
      <c r="E34" s="55">
        <v>1</v>
      </c>
      <c r="F34" s="55">
        <v>0</v>
      </c>
      <c r="G34" s="136">
        <f t="shared" si="0"/>
        <v>14</v>
      </c>
    </row>
    <row r="35" spans="2:7" ht="27.95" customHeight="1" x14ac:dyDescent="0.2">
      <c r="B35" s="60" t="s">
        <v>49</v>
      </c>
      <c r="C35" s="55">
        <v>7</v>
      </c>
      <c r="D35" s="55">
        <v>0</v>
      </c>
      <c r="E35" s="55">
        <v>1</v>
      </c>
      <c r="F35" s="55">
        <v>0</v>
      </c>
      <c r="G35" s="136">
        <f t="shared" si="0"/>
        <v>8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355</v>
      </c>
      <c r="D37" s="62">
        <f>SUM(D12:D36)</f>
        <v>7</v>
      </c>
      <c r="E37" s="62">
        <f>SUM(E12:E36)</f>
        <v>15</v>
      </c>
      <c r="F37" s="62">
        <f>SUM(F12:F35)</f>
        <v>1</v>
      </c>
      <c r="G37" s="63">
        <f>SUM(C37:F37)</f>
        <v>378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8.25" customHeight="1" x14ac:dyDescent="0.2">
      <c r="B40" s="27"/>
      <c r="C40" s="27"/>
      <c r="D40" s="27"/>
      <c r="E40" s="28"/>
      <c r="F40" s="28"/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view="pageLayout" topLeftCell="A46" zoomScaleNormal="100" zoomScaleSheetLayoutView="100" workbookViewId="0">
      <selection activeCell="C46" sqref="C46:C61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64" t="s">
        <v>165</v>
      </c>
      <c r="C9" s="268"/>
      <c r="D9" s="268"/>
      <c r="E9" s="268"/>
      <c r="F9" s="268"/>
      <c r="G9" s="269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24</v>
      </c>
      <c r="C11" s="100" t="s">
        <v>108</v>
      </c>
    </row>
    <row r="12" spans="2:7" ht="27.95" customHeight="1" x14ac:dyDescent="0.2">
      <c r="B12" s="59" t="s">
        <v>26</v>
      </c>
      <c r="C12" s="55">
        <v>2</v>
      </c>
    </row>
    <row r="13" spans="2:7" ht="27.95" customHeight="1" x14ac:dyDescent="0.2">
      <c r="B13" s="59" t="s">
        <v>27</v>
      </c>
      <c r="C13" s="55">
        <v>6</v>
      </c>
    </row>
    <row r="14" spans="2:7" ht="27.95" customHeight="1" x14ac:dyDescent="0.2">
      <c r="B14" s="59" t="s">
        <v>28</v>
      </c>
      <c r="C14" s="135">
        <v>5</v>
      </c>
    </row>
    <row r="15" spans="2:7" ht="27.95" customHeight="1" x14ac:dyDescent="0.2">
      <c r="B15" s="59" t="s">
        <v>29</v>
      </c>
      <c r="C15" s="135">
        <v>4</v>
      </c>
    </row>
    <row r="16" spans="2:7" ht="27.95" customHeight="1" x14ac:dyDescent="0.2">
      <c r="B16" s="59" t="s">
        <v>30</v>
      </c>
      <c r="C16" s="55">
        <v>1</v>
      </c>
    </row>
    <row r="17" spans="2:3" ht="27.95" customHeight="1" x14ac:dyDescent="0.2">
      <c r="B17" s="59" t="s">
        <v>31</v>
      </c>
      <c r="C17" s="55">
        <v>1</v>
      </c>
    </row>
    <row r="18" spans="2:3" ht="27.95" customHeight="1" x14ac:dyDescent="0.2">
      <c r="B18" s="59" t="s">
        <v>32</v>
      </c>
      <c r="C18" s="55">
        <v>1</v>
      </c>
    </row>
    <row r="19" spans="2:3" ht="27.95" customHeight="1" x14ac:dyDescent="0.2">
      <c r="B19" s="59" t="s">
        <v>33</v>
      </c>
      <c r="C19" s="55">
        <v>1</v>
      </c>
    </row>
    <row r="20" spans="2:3" ht="27.95" customHeight="1" x14ac:dyDescent="0.2">
      <c r="B20" s="59" t="s">
        <v>34</v>
      </c>
      <c r="C20" s="55">
        <v>0</v>
      </c>
    </row>
    <row r="21" spans="2:3" ht="27.95" customHeight="1" x14ac:dyDescent="0.2">
      <c r="B21" s="59" t="s">
        <v>35</v>
      </c>
      <c r="C21" s="55">
        <v>0</v>
      </c>
    </row>
    <row r="22" spans="2:3" ht="27.95" customHeight="1" x14ac:dyDescent="0.2">
      <c r="B22" s="59" t="s">
        <v>36</v>
      </c>
      <c r="C22" s="55">
        <v>0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155">
        <v>0</v>
      </c>
    </row>
    <row r="25" spans="2:3" ht="27.95" customHeight="1" x14ac:dyDescent="0.2">
      <c r="B25" s="59" t="s">
        <v>39</v>
      </c>
      <c r="C25" s="55">
        <v>0</v>
      </c>
    </row>
    <row r="26" spans="2:3" ht="27.95" customHeight="1" x14ac:dyDescent="0.2">
      <c r="B26" s="59" t="s">
        <v>40</v>
      </c>
      <c r="C26" s="55">
        <v>0</v>
      </c>
    </row>
    <row r="27" spans="2:3" ht="27.95" customHeight="1" x14ac:dyDescent="0.2">
      <c r="B27" s="59" t="s">
        <v>41</v>
      </c>
      <c r="C27" s="55">
        <v>0</v>
      </c>
    </row>
    <row r="28" spans="2:3" ht="27.95" customHeight="1" x14ac:dyDescent="0.2">
      <c r="B28" s="59" t="s">
        <v>42</v>
      </c>
      <c r="C28" s="55">
        <v>1</v>
      </c>
    </row>
    <row r="29" spans="2:3" ht="27.95" customHeight="1" x14ac:dyDescent="0.2">
      <c r="B29" s="59" t="s">
        <v>43</v>
      </c>
      <c r="C29" s="55">
        <v>1</v>
      </c>
    </row>
    <row r="30" spans="2:3" ht="27.95" customHeight="1" x14ac:dyDescent="0.2">
      <c r="B30" s="59" t="s">
        <v>44</v>
      </c>
      <c r="C30" s="55">
        <v>1</v>
      </c>
    </row>
    <row r="31" spans="2:3" ht="27.95" customHeight="1" x14ac:dyDescent="0.2">
      <c r="B31" s="59" t="s">
        <v>45</v>
      </c>
      <c r="C31" s="55">
        <v>1</v>
      </c>
    </row>
    <row r="32" spans="2:3" ht="27.95" customHeight="1" x14ac:dyDescent="0.2">
      <c r="B32" s="59" t="s">
        <v>46</v>
      </c>
      <c r="C32" s="55">
        <v>1</v>
      </c>
    </row>
    <row r="33" spans="2:9" ht="27.95" customHeight="1" x14ac:dyDescent="0.2">
      <c r="B33" s="59" t="s">
        <v>47</v>
      </c>
      <c r="C33" s="135">
        <v>4</v>
      </c>
    </row>
    <row r="34" spans="2:9" ht="27.95" customHeight="1" x14ac:dyDescent="0.2">
      <c r="B34" s="59" t="s">
        <v>48</v>
      </c>
      <c r="C34" s="55">
        <v>6</v>
      </c>
    </row>
    <row r="35" spans="2:9" ht="27.95" customHeight="1" x14ac:dyDescent="0.2">
      <c r="B35" s="60" t="s">
        <v>49</v>
      </c>
      <c r="C35" s="55">
        <v>0</v>
      </c>
    </row>
    <row r="36" spans="2:9" s="66" customFormat="1" ht="5.25" customHeight="1" thickBot="1" x14ac:dyDescent="0.25">
      <c r="B36" s="52"/>
      <c r="C36" s="53"/>
    </row>
    <row r="37" spans="2:9" ht="27.95" customHeight="1" thickTop="1" x14ac:dyDescent="0.2">
      <c r="B37" s="61" t="s">
        <v>5</v>
      </c>
      <c r="C37" s="62">
        <f>SUM(C12:C36)</f>
        <v>36</v>
      </c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70" t="s">
        <v>166</v>
      </c>
      <c r="C43" s="270"/>
      <c r="D43" s="270"/>
      <c r="E43" s="270"/>
      <c r="F43" s="270"/>
      <c r="G43" s="270"/>
      <c r="H43" s="270"/>
      <c r="I43" s="270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100" t="s">
        <v>51</v>
      </c>
      <c r="C45" s="100" t="s">
        <v>108</v>
      </c>
      <c r="D45" s="32"/>
      <c r="E45" s="32"/>
      <c r="F45" s="32"/>
      <c r="G45" s="30"/>
    </row>
    <row r="46" spans="2:9" ht="21.95" customHeight="1" x14ac:dyDescent="0.2">
      <c r="B46" s="37" t="s">
        <v>52</v>
      </c>
      <c r="C46" s="55">
        <v>3</v>
      </c>
      <c r="D46" s="33"/>
      <c r="E46" s="33"/>
      <c r="F46" s="33"/>
      <c r="G46" s="30"/>
    </row>
    <row r="47" spans="2:9" ht="21.95" customHeight="1" x14ac:dyDescent="0.2">
      <c r="B47" s="20" t="s">
        <v>53</v>
      </c>
      <c r="C47" s="135">
        <v>8</v>
      </c>
      <c r="D47" s="34"/>
      <c r="E47" s="34"/>
      <c r="F47" s="34"/>
      <c r="G47" s="30"/>
    </row>
    <row r="48" spans="2:9" ht="21.95" customHeight="1" x14ac:dyDescent="0.2">
      <c r="B48" s="20" t="s">
        <v>54</v>
      </c>
      <c r="C48" s="135">
        <v>3</v>
      </c>
      <c r="D48" s="35"/>
      <c r="E48" s="35"/>
      <c r="F48" s="35"/>
      <c r="G48" s="30"/>
    </row>
    <row r="49" spans="2:7" ht="21.95" customHeight="1" x14ac:dyDescent="0.2">
      <c r="B49" s="20" t="s">
        <v>55</v>
      </c>
      <c r="C49" s="135">
        <v>3</v>
      </c>
      <c r="D49" s="30"/>
      <c r="E49" s="30"/>
      <c r="F49" s="30"/>
      <c r="G49" s="30"/>
    </row>
    <row r="50" spans="2:7" ht="21.95" customHeight="1" x14ac:dyDescent="0.2">
      <c r="B50" s="20" t="s">
        <v>56</v>
      </c>
      <c r="C50" s="143">
        <v>2</v>
      </c>
      <c r="D50" s="30"/>
      <c r="E50" s="30"/>
      <c r="F50" s="30"/>
      <c r="G50" s="30"/>
    </row>
    <row r="51" spans="2:7" ht="21.95" customHeight="1" x14ac:dyDescent="0.2">
      <c r="B51" s="20" t="s">
        <v>57</v>
      </c>
      <c r="C51" s="55">
        <v>7</v>
      </c>
      <c r="D51" s="30"/>
      <c r="E51" s="30"/>
      <c r="F51" s="30"/>
      <c r="G51" s="30"/>
    </row>
    <row r="52" spans="2:7" ht="21.95" customHeight="1" x14ac:dyDescent="0.2">
      <c r="B52" s="20" t="s">
        <v>58</v>
      </c>
      <c r="C52" s="55">
        <v>6</v>
      </c>
      <c r="D52" s="30"/>
      <c r="E52" s="30"/>
      <c r="F52" s="30"/>
      <c r="G52" s="30"/>
    </row>
    <row r="53" spans="2:7" ht="21.95" customHeight="1" x14ac:dyDescent="0.2">
      <c r="B53" s="20" t="s">
        <v>59</v>
      </c>
      <c r="C53" s="55">
        <v>2</v>
      </c>
      <c r="D53" s="30"/>
      <c r="E53" s="30"/>
      <c r="F53" s="30"/>
      <c r="G53" s="30"/>
    </row>
    <row r="54" spans="2:7" ht="21.95" customHeight="1" x14ac:dyDescent="0.2">
      <c r="B54" s="20" t="s">
        <v>60</v>
      </c>
      <c r="C54" s="55">
        <v>0</v>
      </c>
      <c r="D54" s="28"/>
      <c r="E54" s="28"/>
      <c r="F54" s="28"/>
      <c r="G54" s="30"/>
    </row>
    <row r="55" spans="2:7" ht="21.95" customHeight="1" x14ac:dyDescent="0.2">
      <c r="B55" s="20" t="s">
        <v>61</v>
      </c>
      <c r="C55" s="55">
        <v>0</v>
      </c>
      <c r="D55" s="30"/>
      <c r="E55" s="30"/>
      <c r="F55" s="30"/>
      <c r="G55" s="30"/>
    </row>
    <row r="56" spans="2:7" ht="21.95" customHeight="1" x14ac:dyDescent="0.2">
      <c r="B56" s="20" t="s">
        <v>62</v>
      </c>
      <c r="C56" s="55">
        <v>0</v>
      </c>
      <c r="D56" s="30"/>
      <c r="E56" s="30"/>
      <c r="F56" s="30"/>
      <c r="G56" s="30"/>
    </row>
    <row r="57" spans="2:7" ht="21.95" customHeight="1" x14ac:dyDescent="0.2">
      <c r="B57" s="20" t="s">
        <v>63</v>
      </c>
      <c r="C57" s="55">
        <v>0</v>
      </c>
      <c r="D57" s="30"/>
      <c r="E57" s="30"/>
      <c r="F57" s="30"/>
      <c r="G57" s="30"/>
    </row>
    <row r="58" spans="2:7" ht="21.95" customHeight="1" x14ac:dyDescent="0.2">
      <c r="B58" s="20" t="s">
        <v>64</v>
      </c>
      <c r="C58" s="55">
        <v>0</v>
      </c>
      <c r="D58" s="64"/>
      <c r="E58" s="64"/>
      <c r="F58" s="64"/>
      <c r="G58" s="30"/>
    </row>
    <row r="59" spans="2:7" ht="21.95" customHeight="1" x14ac:dyDescent="0.2">
      <c r="B59" s="20" t="s">
        <v>65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66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37" t="s">
        <v>103</v>
      </c>
      <c r="C61" s="138">
        <v>2</v>
      </c>
      <c r="D61" s="64"/>
      <c r="E61" s="64"/>
      <c r="F61" s="64"/>
      <c r="G61" s="30"/>
    </row>
    <row r="62" spans="2:7" ht="21.95" customHeight="1" x14ac:dyDescent="0.2">
      <c r="B62" s="141" t="s">
        <v>111</v>
      </c>
      <c r="C62" s="142">
        <v>0</v>
      </c>
      <c r="D62" s="64"/>
      <c r="E62" s="64"/>
      <c r="F62" s="64"/>
      <c r="G62" s="30"/>
    </row>
    <row r="63" spans="2:7" ht="21.95" customHeight="1" x14ac:dyDescent="0.2">
      <c r="B63" s="139" t="s">
        <v>5</v>
      </c>
      <c r="C63" s="140">
        <f>SUM(C46:C62)</f>
        <v>36</v>
      </c>
      <c r="D63" s="64"/>
      <c r="E63" s="64"/>
      <c r="F63" s="64"/>
      <c r="G63" s="30"/>
    </row>
    <row r="64" spans="2:7" ht="21.95" customHeight="1" x14ac:dyDescent="0.2">
      <c r="B64" s="64"/>
      <c r="C64" s="64"/>
      <c r="D64" s="64"/>
      <c r="E64" s="64"/>
      <c r="F64" s="64"/>
      <c r="G64" s="30"/>
    </row>
    <row r="65" spans="2:7" ht="25.5" customHeight="1" thickBot="1" x14ac:dyDescent="0.25">
      <c r="E65" s="64"/>
      <c r="F65" s="64"/>
      <c r="G65" s="30"/>
    </row>
    <row r="66" spans="2:7" ht="57" customHeight="1" x14ac:dyDescent="0.2">
      <c r="B66" s="273" t="s">
        <v>117</v>
      </c>
      <c r="C66" s="274"/>
      <c r="D66" s="111"/>
      <c r="E66" s="64"/>
      <c r="F66" s="64"/>
      <c r="G66" s="30"/>
    </row>
    <row r="67" spans="2:7" ht="13.5" customHeight="1" x14ac:dyDescent="0.2">
      <c r="B67" s="275" t="s">
        <v>151</v>
      </c>
      <c r="C67" s="275"/>
      <c r="D67" s="64"/>
      <c r="E67" s="64"/>
      <c r="F67" s="64"/>
      <c r="G67" s="30"/>
    </row>
    <row r="68" spans="2:7" ht="21.95" customHeight="1" x14ac:dyDescent="0.2">
      <c r="B68" s="101" t="s">
        <v>118</v>
      </c>
      <c r="C68" s="102" t="s">
        <v>99</v>
      </c>
      <c r="D68" s="64"/>
      <c r="E68" s="64"/>
      <c r="F68" s="64"/>
      <c r="G68" s="30"/>
    </row>
    <row r="69" spans="2:7" ht="27" customHeight="1" x14ac:dyDescent="0.2">
      <c r="B69" s="103" t="s">
        <v>97</v>
      </c>
      <c r="C69" s="104">
        <v>32</v>
      </c>
      <c r="D69" s="64"/>
      <c r="E69" s="64"/>
      <c r="F69" s="64"/>
      <c r="G69" s="30"/>
    </row>
    <row r="70" spans="2:7" ht="21.95" customHeight="1" x14ac:dyDescent="0.2">
      <c r="B70" s="105" t="s">
        <v>98</v>
      </c>
      <c r="C70" s="106">
        <v>4</v>
      </c>
      <c r="D70" s="64"/>
      <c r="E70" s="64"/>
      <c r="F70" s="64"/>
      <c r="G70" s="30"/>
    </row>
    <row r="71" spans="2:7" ht="21.95" customHeight="1" x14ac:dyDescent="0.2">
      <c r="E71" s="64"/>
      <c r="F71" s="64"/>
      <c r="G71" s="30"/>
    </row>
    <row r="72" spans="2:7" ht="15" x14ac:dyDescent="0.2"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.75" thickBot="1" x14ac:dyDescent="0.25">
      <c r="B75" s="64"/>
      <c r="C75" s="64"/>
      <c r="D75" s="64"/>
      <c r="E75" s="64"/>
      <c r="F75" s="64"/>
      <c r="G75" s="30"/>
    </row>
    <row r="76" spans="2:7" ht="27.75" customHeight="1" thickBot="1" x14ac:dyDescent="0.25">
      <c r="B76" s="271" t="s">
        <v>102</v>
      </c>
      <c r="C76" s="272"/>
      <c r="D76" s="64"/>
      <c r="E76" s="64"/>
      <c r="F76" s="64"/>
      <c r="G76" s="30"/>
    </row>
    <row r="77" spans="2:7" ht="15" x14ac:dyDescent="0.2">
      <c r="B77" s="107" t="s">
        <v>13</v>
      </c>
      <c r="C77" s="108">
        <v>34</v>
      </c>
      <c r="D77" s="64"/>
      <c r="E77" s="64"/>
      <c r="F77" s="64"/>
      <c r="G77" s="30"/>
    </row>
    <row r="78" spans="2:7" ht="15.75" thickBot="1" x14ac:dyDescent="0.25">
      <c r="B78" s="109" t="s">
        <v>14</v>
      </c>
      <c r="C78" s="110">
        <v>2</v>
      </c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.75" x14ac:dyDescent="0.2">
      <c r="B81" s="64"/>
      <c r="C81" s="64"/>
      <c r="D81" s="64"/>
      <c r="E81" s="64"/>
      <c r="F81" s="64"/>
      <c r="G81" s="65"/>
    </row>
    <row r="82" spans="2:7" ht="15.75" x14ac:dyDescent="0.2">
      <c r="B82" s="64"/>
      <c r="C82" s="64"/>
      <c r="D82" s="64"/>
      <c r="E82" s="64"/>
      <c r="F82" s="64"/>
      <c r="G82" s="28"/>
    </row>
    <row r="83" spans="2:7" ht="15" x14ac:dyDescent="0.2">
      <c r="B83" s="64"/>
      <c r="C83" s="64"/>
      <c r="D83" s="64"/>
      <c r="E83" s="64"/>
      <c r="F83" s="64"/>
      <c r="G83" s="30"/>
    </row>
    <row r="84" spans="2:7" ht="15.75" x14ac:dyDescent="0.2">
      <c r="B84" s="64"/>
      <c r="C84" s="64"/>
      <c r="D84" s="64"/>
      <c r="E84" s="64"/>
      <c r="F84" s="64"/>
      <c r="G84" s="28"/>
    </row>
    <row r="85" spans="2:7" ht="15" x14ac:dyDescent="0.2">
      <c r="B85" s="64"/>
      <c r="C85" s="64"/>
      <c r="D85" s="64"/>
      <c r="E85" s="64"/>
      <c r="F85" s="64"/>
      <c r="G85" s="30"/>
    </row>
    <row r="86" spans="2:7" ht="15" x14ac:dyDescent="0.2"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x14ac:dyDescent="0.2">
      <c r="D88" s="64"/>
      <c r="E88" s="64"/>
      <c r="F88" s="64"/>
      <c r="G88" s="32"/>
    </row>
    <row r="89" spans="2:7" x14ac:dyDescent="0.2">
      <c r="D89" s="64"/>
      <c r="E89" s="64"/>
      <c r="F89" s="64"/>
      <c r="G89" s="32"/>
    </row>
    <row r="90" spans="2:7" ht="15.75" x14ac:dyDescent="0.2">
      <c r="D90" s="64"/>
      <c r="E90" s="64"/>
      <c r="F90" s="64"/>
      <c r="G90" s="33"/>
    </row>
    <row r="91" spans="2:7" x14ac:dyDescent="0.2">
      <c r="D91" s="64"/>
      <c r="E91" s="64"/>
      <c r="F91" s="64"/>
      <c r="G91" s="34"/>
    </row>
    <row r="92" spans="2:7" ht="15" x14ac:dyDescent="0.2">
      <c r="D92" s="64"/>
      <c r="E92" s="64"/>
      <c r="F92" s="64"/>
      <c r="G92" s="35"/>
    </row>
    <row r="93" spans="2:7" ht="15" x14ac:dyDescent="0.2">
      <c r="D93" s="64"/>
      <c r="E93" s="64"/>
      <c r="F93" s="64"/>
      <c r="G93" s="30"/>
    </row>
    <row r="94" spans="2:7" ht="15" x14ac:dyDescent="0.2"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.75" x14ac:dyDescent="0.2">
      <c r="G98" s="28"/>
    </row>
    <row r="99" spans="7:7" ht="15" x14ac:dyDescent="0.2">
      <c r="G99" s="30"/>
    </row>
    <row r="100" spans="7:7" ht="15" x14ac:dyDescent="0.2">
      <c r="G100" s="30"/>
    </row>
    <row r="101" spans="7:7" ht="15" x14ac:dyDescent="0.2">
      <c r="G101" s="30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view="pageLayout" zoomScaleNormal="100" zoomScaleSheetLayoutView="100" workbookViewId="0">
      <selection activeCell="C26" sqref="C26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64" t="s">
        <v>167</v>
      </c>
      <c r="C10" s="269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609</v>
      </c>
    </row>
    <row r="14" spans="2:3" ht="27.95" customHeight="1" x14ac:dyDescent="0.2">
      <c r="B14" s="69" t="s">
        <v>77</v>
      </c>
      <c r="C14" s="70">
        <v>519</v>
      </c>
    </row>
    <row r="15" spans="2:3" ht="27.95" customHeight="1" x14ac:dyDescent="0.2">
      <c r="B15" s="69" t="s">
        <v>78</v>
      </c>
      <c r="C15" s="70">
        <v>486</v>
      </c>
    </row>
    <row r="16" spans="2:3" ht="27.95" customHeight="1" x14ac:dyDescent="0.2">
      <c r="B16" s="69" t="s">
        <v>79</v>
      </c>
      <c r="C16" s="70">
        <v>0</v>
      </c>
    </row>
    <row r="17" spans="2:3" ht="27.95" customHeight="1" x14ac:dyDescent="0.2">
      <c r="B17" s="69" t="s">
        <v>80</v>
      </c>
      <c r="C17" s="70">
        <v>146</v>
      </c>
    </row>
    <row r="18" spans="2:3" ht="27.95" customHeight="1" thickBot="1" x14ac:dyDescent="0.25">
      <c r="B18" s="71" t="s">
        <v>81</v>
      </c>
      <c r="C18" s="72">
        <v>64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96</v>
      </c>
      <c r="C20" s="91" t="s">
        <v>168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648</v>
      </c>
    </row>
    <row r="24" spans="2:3" ht="27.95" customHeight="1" x14ac:dyDescent="0.2">
      <c r="B24" s="69" t="s">
        <v>84</v>
      </c>
      <c r="C24" s="79">
        <v>4</v>
      </c>
    </row>
    <row r="25" spans="2:3" ht="27.95" customHeight="1" x14ac:dyDescent="0.2">
      <c r="B25" s="94" t="s">
        <v>85</v>
      </c>
      <c r="C25" s="96">
        <v>69</v>
      </c>
    </row>
    <row r="26" spans="2:3" ht="27.95" customHeight="1" x14ac:dyDescent="0.2">
      <c r="B26" s="95" t="s">
        <v>86</v>
      </c>
      <c r="C26" s="97">
        <v>0</v>
      </c>
    </row>
    <row r="27" spans="2:3" ht="27.95" customHeight="1" x14ac:dyDescent="0.2">
      <c r="B27" s="95" t="s">
        <v>87</v>
      </c>
      <c r="C27" s="97">
        <v>10</v>
      </c>
    </row>
    <row r="28" spans="2:3" ht="27.95" customHeight="1" x14ac:dyDescent="0.2">
      <c r="B28" s="95" t="s">
        <v>88</v>
      </c>
      <c r="C28" s="97">
        <v>2</v>
      </c>
    </row>
    <row r="29" spans="2:3" ht="27.95" customHeight="1" x14ac:dyDescent="0.2">
      <c r="B29" s="95" t="s">
        <v>89</v>
      </c>
      <c r="C29" s="97">
        <v>0</v>
      </c>
    </row>
    <row r="30" spans="2:3" ht="32.25" customHeight="1" x14ac:dyDescent="0.2">
      <c r="B30" s="95" t="s">
        <v>90</v>
      </c>
      <c r="C30" s="97">
        <v>5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109</v>
      </c>
      <c r="C33" s="82">
        <f>C23+C25+C27+C28+C29+C30+C24+C26</f>
        <v>738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95</v>
      </c>
      <c r="C35" s="90" t="s">
        <v>169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91</v>
      </c>
      <c r="C37" s="86"/>
    </row>
    <row r="38" spans="2:3" ht="25.5" customHeight="1" x14ac:dyDescent="0.2">
      <c r="B38" s="69" t="s">
        <v>92</v>
      </c>
      <c r="C38" s="70">
        <v>125</v>
      </c>
    </row>
    <row r="39" spans="2:3" ht="24.75" customHeight="1" x14ac:dyDescent="0.2">
      <c r="B39" s="69" t="s">
        <v>93</v>
      </c>
      <c r="C39" s="70">
        <v>166</v>
      </c>
    </row>
    <row r="40" spans="2:3" ht="24" customHeight="1" thickBot="1" x14ac:dyDescent="0.25">
      <c r="B40" s="71" t="s">
        <v>94</v>
      </c>
      <c r="C40" s="72">
        <v>87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SUM(C38:C41)</f>
        <v>378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topLeftCell="A7" zoomScale="75" zoomScaleNormal="50" zoomScaleSheetLayoutView="100" zoomScalePageLayoutView="75" workbookViewId="0">
      <selection activeCell="D14" sqref="D14:D17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63" t="s">
        <v>170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128"/>
    </row>
    <row r="11" spans="2:16" ht="15.75" thickBot="1" x14ac:dyDescent="0.25">
      <c r="B11" s="5"/>
      <c r="C11" s="5"/>
    </row>
    <row r="12" spans="2:16" ht="36" customHeight="1" x14ac:dyDescent="0.2">
      <c r="B12" s="16" t="s">
        <v>0</v>
      </c>
      <c r="C12" s="144" t="s">
        <v>152</v>
      </c>
      <c r="E12" s="172">
        <v>100</v>
      </c>
    </row>
    <row r="13" spans="2:16" ht="36" customHeight="1" x14ac:dyDescent="0.2">
      <c r="B13" s="221" t="s">
        <v>158</v>
      </c>
      <c r="C13" s="222">
        <v>308</v>
      </c>
    </row>
    <row r="14" spans="2:16" ht="30.95" customHeight="1" x14ac:dyDescent="0.2">
      <c r="B14" s="223" t="s">
        <v>171</v>
      </c>
      <c r="C14" s="224">
        <v>328</v>
      </c>
    </row>
    <row r="15" spans="2:16" ht="12.75" customHeight="1" thickBot="1" x14ac:dyDescent="0.25">
      <c r="B15" s="212"/>
      <c r="C15" s="225"/>
      <c r="D15" s="7"/>
    </row>
    <row r="16" spans="2:16" ht="39.75" customHeight="1" thickTop="1" x14ac:dyDescent="0.2">
      <c r="B16" s="226" t="s">
        <v>22</v>
      </c>
      <c r="C16" s="227">
        <f>(C13*E12/C14)-100</f>
        <v>-6.0975609756097526</v>
      </c>
    </row>
    <row r="25" spans="2:3" ht="15.75" thickBot="1" x14ac:dyDescent="0.25"/>
    <row r="26" spans="2:3" x14ac:dyDescent="0.2">
      <c r="B26" s="145" t="s">
        <v>114</v>
      </c>
      <c r="C26" s="152">
        <v>317</v>
      </c>
    </row>
    <row r="27" spans="2:3" x14ac:dyDescent="0.2">
      <c r="B27" s="146" t="s">
        <v>155</v>
      </c>
      <c r="C27" s="153">
        <v>11</v>
      </c>
    </row>
    <row r="28" spans="2:3" x14ac:dyDescent="0.2">
      <c r="B28" s="146" t="s">
        <v>115</v>
      </c>
      <c r="C28" s="153">
        <v>0</v>
      </c>
    </row>
    <row r="29" spans="2:3" ht="15.75" thickBot="1" x14ac:dyDescent="0.25">
      <c r="B29" s="147" t="s">
        <v>156</v>
      </c>
      <c r="C29" s="154">
        <v>0</v>
      </c>
    </row>
    <row r="30" spans="2:3" x14ac:dyDescent="0.2">
      <c r="C30" s="9">
        <f>SUM(C26:C29)</f>
        <v>328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M2" sqref="M2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41.25" customHeight="1" x14ac:dyDescent="0.25">
      <c r="B9" s="276" t="s">
        <v>172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129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28" t="s">
        <v>0</v>
      </c>
      <c r="C12" s="209" t="s">
        <v>157</v>
      </c>
      <c r="D12" s="209" t="s">
        <v>161</v>
      </c>
    </row>
    <row r="13" spans="2:16" ht="30.95" customHeight="1" x14ac:dyDescent="0.2">
      <c r="B13" s="229" t="s">
        <v>17</v>
      </c>
      <c r="C13" s="201">
        <v>42</v>
      </c>
      <c r="D13" s="230">
        <v>36</v>
      </c>
    </row>
    <row r="14" spans="2:16" ht="30.95" customHeight="1" x14ac:dyDescent="0.2">
      <c r="B14" s="229" t="s">
        <v>18</v>
      </c>
      <c r="C14" s="201">
        <v>15</v>
      </c>
      <c r="D14" s="230">
        <v>13</v>
      </c>
    </row>
    <row r="15" spans="2:16" ht="46.5" customHeight="1" x14ac:dyDescent="0.2">
      <c r="B15" s="231" t="s">
        <v>19</v>
      </c>
      <c r="C15" s="201">
        <v>36</v>
      </c>
      <c r="D15" s="230">
        <v>29</v>
      </c>
    </row>
    <row r="16" spans="2:16" ht="12.75" customHeight="1" x14ac:dyDescent="0.2">
      <c r="B16" s="232"/>
      <c r="C16" s="233"/>
      <c r="D16" s="233"/>
    </row>
    <row r="17" spans="2:4" ht="30.95" customHeight="1" x14ac:dyDescent="0.2">
      <c r="B17" s="234" t="s">
        <v>5</v>
      </c>
      <c r="C17" s="230">
        <f>C13+C14+C15</f>
        <v>93</v>
      </c>
      <c r="D17" s="230">
        <f>D13+D14+D15</f>
        <v>78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19" zoomScale="75" zoomScaleNormal="100" zoomScaleSheetLayoutView="100" zoomScalePageLayoutView="75" workbookViewId="0">
      <selection activeCell="C20" sqref="C20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77" t="s">
        <v>173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30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28" t="s">
        <v>0</v>
      </c>
      <c r="B12" s="209" t="s">
        <v>157</v>
      </c>
      <c r="C12" s="209" t="s">
        <v>161</v>
      </c>
    </row>
    <row r="13" spans="1:15" ht="30.95" customHeight="1" x14ac:dyDescent="0.2">
      <c r="A13" s="235" t="s">
        <v>20</v>
      </c>
      <c r="B13" s="199">
        <v>1165</v>
      </c>
      <c r="C13" s="230">
        <v>866</v>
      </c>
    </row>
    <row r="14" spans="1:15" ht="30.95" customHeight="1" x14ac:dyDescent="0.2">
      <c r="A14" s="231" t="s">
        <v>21</v>
      </c>
      <c r="B14" s="201">
        <v>286</v>
      </c>
      <c r="C14" s="230">
        <v>574</v>
      </c>
    </row>
    <row r="15" spans="1:15" ht="30.95" customHeight="1" x14ac:dyDescent="0.2">
      <c r="A15" s="231"/>
      <c r="B15" s="230"/>
      <c r="C15" s="230"/>
    </row>
    <row r="16" spans="1:15" ht="12.75" customHeight="1" x14ac:dyDescent="0.2">
      <c r="A16" s="232"/>
      <c r="B16" s="233"/>
      <c r="C16" s="233"/>
    </row>
    <row r="17" spans="1:3" ht="30.95" customHeight="1" x14ac:dyDescent="0.2">
      <c r="A17" s="234" t="s">
        <v>5</v>
      </c>
      <c r="B17" s="236">
        <f>B13+B14+B15</f>
        <v>1451</v>
      </c>
      <c r="C17" s="236">
        <f>C13+C14+C15</f>
        <v>1440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78" t="s">
        <v>112</v>
      </c>
      <c r="B22" s="279"/>
      <c r="C22" s="15"/>
    </row>
    <row r="23" spans="1:3" ht="27" customHeight="1" x14ac:dyDescent="0.2">
      <c r="A23" s="178" t="s">
        <v>97</v>
      </c>
      <c r="B23" s="131">
        <v>1242</v>
      </c>
      <c r="C23" s="15"/>
    </row>
    <row r="24" spans="1:3" ht="21.75" customHeight="1" thickBot="1" x14ac:dyDescent="0.25">
      <c r="A24" s="179" t="s">
        <v>98</v>
      </c>
      <c r="B24" s="131">
        <v>117</v>
      </c>
      <c r="C24" s="15"/>
    </row>
    <row r="25" spans="1:3" ht="13.5" customHeight="1" thickBot="1" x14ac:dyDescent="0.25">
      <c r="A25" s="173"/>
      <c r="B25" s="174"/>
      <c r="C25" s="15"/>
    </row>
    <row r="26" spans="1:3" ht="24" customHeight="1" x14ac:dyDescent="0.25">
      <c r="A26" s="280" t="s">
        <v>104</v>
      </c>
      <c r="B26" s="281"/>
      <c r="C26" s="15"/>
    </row>
    <row r="27" spans="1:3" ht="30.95" customHeight="1" x14ac:dyDescent="0.2">
      <c r="A27" s="180" t="s">
        <v>97</v>
      </c>
      <c r="B27" s="175">
        <v>72</v>
      </c>
      <c r="C27" s="15"/>
    </row>
    <row r="28" spans="1:3" ht="24.75" customHeight="1" thickBot="1" x14ac:dyDescent="0.25">
      <c r="A28" s="179" t="s">
        <v>98</v>
      </c>
      <c r="B28" s="176">
        <v>9</v>
      </c>
      <c r="C28" s="15"/>
    </row>
    <row r="29" spans="1:3" ht="30.95" customHeight="1" thickBot="1" x14ac:dyDescent="0.3">
      <c r="B29" s="177">
        <f>B28+B27+B24+B23</f>
        <v>1440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showGridLines="0" view="pageLayout" topLeftCell="A10" zoomScaleNormal="100" zoomScaleSheetLayoutView="100" workbookViewId="0">
      <selection activeCell="B28" sqref="B28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82" t="s">
        <v>174</v>
      </c>
      <c r="D4" s="282"/>
      <c r="E4" s="282"/>
      <c r="F4" s="282"/>
      <c r="G4" s="282"/>
      <c r="H4" s="282"/>
      <c r="I4" s="282"/>
    </row>
    <row r="5" spans="2:12" x14ac:dyDescent="0.2">
      <c r="C5" s="282"/>
      <c r="D5" s="282"/>
      <c r="E5" s="282"/>
      <c r="F5" s="282"/>
      <c r="G5" s="282"/>
      <c r="H5" s="282"/>
      <c r="I5" s="282"/>
    </row>
    <row r="6" spans="2:12" x14ac:dyDescent="0.2">
      <c r="C6" s="282"/>
      <c r="D6" s="282"/>
      <c r="E6" s="282"/>
      <c r="F6" s="282"/>
      <c r="G6" s="282"/>
      <c r="H6" s="282"/>
      <c r="I6" s="282"/>
    </row>
    <row r="8" spans="2:12" ht="18" thickBot="1" x14ac:dyDescent="0.35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s="133" customFormat="1" ht="33" customHeight="1" thickBot="1" x14ac:dyDescent="0.35">
      <c r="B9" s="237" t="s">
        <v>23</v>
      </c>
      <c r="C9" s="238" t="s">
        <v>128</v>
      </c>
      <c r="D9" s="239" t="s">
        <v>129</v>
      </c>
      <c r="E9" s="239" t="s">
        <v>130</v>
      </c>
      <c r="F9" s="240" t="s">
        <v>131</v>
      </c>
      <c r="G9" s="240" t="s">
        <v>132</v>
      </c>
      <c r="H9" s="241" t="s">
        <v>133</v>
      </c>
      <c r="I9" s="242" t="s">
        <v>145</v>
      </c>
      <c r="J9" s="243" t="s">
        <v>138</v>
      </c>
      <c r="K9" s="151"/>
      <c r="L9" s="151"/>
    </row>
    <row r="10" spans="2:12" ht="18" thickBot="1" x14ac:dyDescent="0.35">
      <c r="B10" s="244" t="s">
        <v>124</v>
      </c>
      <c r="C10" s="245">
        <v>440</v>
      </c>
      <c r="D10" s="245">
        <v>6</v>
      </c>
      <c r="E10" s="245">
        <v>3</v>
      </c>
      <c r="F10" s="245"/>
      <c r="G10" s="245">
        <v>17</v>
      </c>
      <c r="H10" s="246"/>
      <c r="I10" s="246">
        <v>3</v>
      </c>
      <c r="J10" s="247">
        <f>SUM(C10:I10)</f>
        <v>469</v>
      </c>
      <c r="K10" s="149"/>
      <c r="L10" s="149"/>
    </row>
    <row r="11" spans="2:12" ht="10.5" customHeight="1" thickBot="1" x14ac:dyDescent="0.35">
      <c r="B11" s="248"/>
      <c r="C11" s="249"/>
      <c r="D11" s="249"/>
      <c r="E11" s="249"/>
      <c r="F11" s="249"/>
      <c r="G11" s="249"/>
      <c r="H11" s="250"/>
      <c r="I11" s="250"/>
      <c r="J11" s="247"/>
      <c r="K11" s="149"/>
      <c r="L11" s="149"/>
    </row>
    <row r="12" spans="2:12" ht="18" thickBot="1" x14ac:dyDescent="0.35">
      <c r="B12" s="248" t="s">
        <v>125</v>
      </c>
      <c r="C12" s="249">
        <v>19</v>
      </c>
      <c r="D12" s="249">
        <v>0</v>
      </c>
      <c r="E12" s="249">
        <v>1</v>
      </c>
      <c r="F12" s="249"/>
      <c r="G12" s="249">
        <v>1</v>
      </c>
      <c r="H12" s="250"/>
      <c r="I12" s="250">
        <v>0</v>
      </c>
      <c r="J12" s="247">
        <f>SUM(C12:I12)</f>
        <v>21</v>
      </c>
      <c r="K12" s="149"/>
      <c r="L12" s="149"/>
    </row>
    <row r="13" spans="2:12" ht="6.75" customHeight="1" thickBot="1" x14ac:dyDescent="0.35">
      <c r="B13" s="248"/>
      <c r="C13" s="249"/>
      <c r="D13" s="249"/>
      <c r="E13" s="249"/>
      <c r="F13" s="249"/>
      <c r="G13" s="249"/>
      <c r="H13" s="250"/>
      <c r="I13" s="250"/>
      <c r="J13" s="247"/>
      <c r="K13" s="149"/>
      <c r="L13" s="149"/>
    </row>
    <row r="14" spans="2:12" ht="18" thickBot="1" x14ac:dyDescent="0.35">
      <c r="B14" s="248" t="s">
        <v>126</v>
      </c>
      <c r="C14" s="249">
        <v>0</v>
      </c>
      <c r="D14" s="249">
        <v>0</v>
      </c>
      <c r="E14" s="249">
        <v>73</v>
      </c>
      <c r="F14" s="249"/>
      <c r="G14" s="249">
        <v>0</v>
      </c>
      <c r="H14" s="250"/>
      <c r="I14" s="250">
        <v>0</v>
      </c>
      <c r="J14" s="247">
        <f>SUM(C14:I14)</f>
        <v>73</v>
      </c>
      <c r="K14" s="149"/>
      <c r="L14" s="149"/>
    </row>
    <row r="15" spans="2:12" ht="9" customHeight="1" thickBot="1" x14ac:dyDescent="0.35">
      <c r="B15" s="248"/>
      <c r="C15" s="249"/>
      <c r="D15" s="249"/>
      <c r="E15" s="249"/>
      <c r="F15" s="249"/>
      <c r="G15" s="249"/>
      <c r="H15" s="250"/>
      <c r="I15" s="250"/>
      <c r="J15" s="247"/>
      <c r="K15" s="149"/>
      <c r="L15" s="149"/>
    </row>
    <row r="16" spans="2:12" ht="18" thickBot="1" x14ac:dyDescent="0.35">
      <c r="B16" s="251" t="s">
        <v>127</v>
      </c>
      <c r="C16" s="252">
        <v>0</v>
      </c>
      <c r="D16" s="252">
        <v>0</v>
      </c>
      <c r="E16" s="252">
        <v>10</v>
      </c>
      <c r="F16" s="252"/>
      <c r="G16" s="252">
        <v>0</v>
      </c>
      <c r="H16" s="253"/>
      <c r="I16" s="253">
        <v>0</v>
      </c>
      <c r="J16" s="247">
        <f>SUM(C16:I16)</f>
        <v>10</v>
      </c>
      <c r="K16" s="149"/>
      <c r="L16" s="149"/>
    </row>
    <row r="17" spans="2:12" ht="36" customHeight="1" x14ac:dyDescent="0.3">
      <c r="B17" s="254"/>
      <c r="C17" s="255">
        <f>SUM(C10:C16)</f>
        <v>459</v>
      </c>
      <c r="D17" s="256">
        <f t="shared" ref="D17:I17" si="0">SUM(D10:D16)</f>
        <v>6</v>
      </c>
      <c r="E17" s="256">
        <f t="shared" si="0"/>
        <v>87</v>
      </c>
      <c r="F17" s="256">
        <f t="shared" si="0"/>
        <v>0</v>
      </c>
      <c r="G17" s="256">
        <f t="shared" si="0"/>
        <v>18</v>
      </c>
      <c r="H17" s="257">
        <f t="shared" si="0"/>
        <v>0</v>
      </c>
      <c r="I17" s="257">
        <f t="shared" si="0"/>
        <v>3</v>
      </c>
      <c r="J17" s="247">
        <f>SUM(C17:I17)</f>
        <v>573</v>
      </c>
      <c r="K17" s="149"/>
      <c r="L17" s="149"/>
    </row>
    <row r="18" spans="2:12" ht="17.25" x14ac:dyDescent="0.3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ht="17.25" x14ac:dyDescent="0.3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2" ht="17.25" x14ac:dyDescent="0.3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2:12" ht="17.25" x14ac:dyDescent="0.3"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2:12" ht="17.25" x14ac:dyDescent="0.3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ht="17.25" x14ac:dyDescent="0.3"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2:12" ht="17.25" x14ac:dyDescent="0.3"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2:12" ht="17.25" x14ac:dyDescent="0.3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2:12" ht="17.25" x14ac:dyDescent="0.3">
      <c r="K26" s="149"/>
      <c r="L26" s="149"/>
    </row>
    <row r="27" spans="2:12" ht="17.25" x14ac:dyDescent="0.3">
      <c r="K27" s="149"/>
      <c r="L27" s="149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I18"/>
  <sheetViews>
    <sheetView showGridLines="0" view="pageLayout" topLeftCell="A7" zoomScaleNormal="100" zoomScaleSheetLayoutView="100" workbookViewId="0">
      <selection activeCell="B23" sqref="B23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283" t="s">
        <v>134</v>
      </c>
      <c r="B6" s="283"/>
      <c r="C6" s="283"/>
      <c r="D6" s="283"/>
      <c r="E6" s="283"/>
      <c r="F6" s="283"/>
      <c r="G6" s="283"/>
      <c r="H6" s="283"/>
      <c r="I6" s="283"/>
    </row>
    <row r="7" spans="1:9" ht="43.5" customHeight="1" x14ac:dyDescent="0.2">
      <c r="A7" s="283"/>
      <c r="B7" s="283"/>
      <c r="C7" s="283"/>
      <c r="D7" s="283"/>
      <c r="E7" s="283"/>
      <c r="F7" s="283"/>
      <c r="G7" s="283"/>
      <c r="H7" s="283"/>
      <c r="I7" s="283"/>
    </row>
    <row r="8" spans="1:9" ht="13.5" thickBot="1" x14ac:dyDescent="0.25"/>
    <row r="9" spans="1:9" ht="18" thickBot="1" x14ac:dyDescent="0.35">
      <c r="B9" t="s">
        <v>153</v>
      </c>
      <c r="C9" s="156" t="s">
        <v>154</v>
      </c>
      <c r="D9" s="17"/>
      <c r="E9" s="17"/>
    </row>
    <row r="10" spans="1:9" ht="18" thickBot="1" x14ac:dyDescent="0.35">
      <c r="C10" s="156"/>
    </row>
    <row r="11" spans="1:9" ht="17.25" x14ac:dyDescent="0.3">
      <c r="B11" s="132"/>
      <c r="C11" s="157"/>
      <c r="D11" s="149"/>
    </row>
    <row r="12" spans="1:9" ht="17.25" x14ac:dyDescent="0.3">
      <c r="B12" s="150" t="s">
        <v>120</v>
      </c>
      <c r="C12" s="158">
        <v>1460</v>
      </c>
      <c r="D12" s="149"/>
    </row>
    <row r="13" spans="1:9" ht="17.25" x14ac:dyDescent="0.3">
      <c r="B13" s="150" t="s">
        <v>121</v>
      </c>
      <c r="C13" s="158">
        <v>363</v>
      </c>
      <c r="D13" s="149"/>
      <c r="E13" s="191"/>
      <c r="F13" s="133"/>
    </row>
    <row r="14" spans="1:9" ht="18" thickBot="1" x14ac:dyDescent="0.35">
      <c r="B14" s="150" t="s">
        <v>122</v>
      </c>
      <c r="C14" s="158">
        <v>73</v>
      </c>
      <c r="D14" s="149"/>
      <c r="E14" s="191"/>
      <c r="F14" s="133"/>
    </row>
    <row r="15" spans="1:9" ht="18" thickBot="1" x14ac:dyDescent="0.35">
      <c r="B15" s="159" t="s">
        <v>123</v>
      </c>
      <c r="C15" s="160">
        <v>406</v>
      </c>
      <c r="D15" s="149"/>
      <c r="F15" s="192"/>
    </row>
    <row r="16" spans="1:9" ht="17.25" x14ac:dyDescent="0.3">
      <c r="B16" s="148"/>
      <c r="D16" s="149"/>
    </row>
    <row r="17" spans="2:4" ht="17.25" x14ac:dyDescent="0.3">
      <c r="B17" s="148"/>
      <c r="D17" s="149"/>
    </row>
    <row r="18" spans="2:4" ht="17.25" x14ac:dyDescent="0.3">
      <c r="D18" s="149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41"/>
  <sheetViews>
    <sheetView showGridLines="0" view="pageLayout" topLeftCell="A19" zoomScaleNormal="100" zoomScaleSheetLayoutView="100" workbookViewId="0">
      <selection activeCell="B38" sqref="B38"/>
    </sheetView>
  </sheetViews>
  <sheetFormatPr baseColWidth="10" defaultRowHeight="12.75" x14ac:dyDescent="0.2"/>
  <cols>
    <col min="1" max="1" width="4.85546875" customWidth="1"/>
    <col min="2" max="2" width="72.7109375" bestFit="1" customWidth="1"/>
    <col min="3" max="3" width="15.5703125" customWidth="1"/>
    <col min="4" max="4" width="12.85546875" customWidth="1"/>
  </cols>
  <sheetData>
    <row r="2" spans="1:7" ht="18" customHeight="1" x14ac:dyDescent="0.2"/>
    <row r="8" spans="1:7" ht="36.75" customHeight="1" x14ac:dyDescent="0.25">
      <c r="A8" s="284" t="s">
        <v>113</v>
      </c>
      <c r="B8" s="284"/>
      <c r="C8" s="284"/>
      <c r="D8" s="113"/>
      <c r="E8" s="113"/>
      <c r="F8" s="113"/>
      <c r="G8" s="113"/>
    </row>
    <row r="9" spans="1:7" ht="13.5" thickBot="1" x14ac:dyDescent="0.25"/>
    <row r="10" spans="1:7" ht="31.5" customHeight="1" thickBot="1" x14ac:dyDescent="0.4">
      <c r="B10" s="285" t="s">
        <v>150</v>
      </c>
      <c r="C10" s="286"/>
    </row>
    <row r="11" spans="1:7" ht="15.75" thickBot="1" x14ac:dyDescent="0.3">
      <c r="B11" s="167" t="s">
        <v>100</v>
      </c>
      <c r="C11" s="171" t="s">
        <v>101</v>
      </c>
    </row>
    <row r="12" spans="1:7" ht="15.75" thickBot="1" x14ac:dyDescent="0.3">
      <c r="B12" s="169" t="s">
        <v>143</v>
      </c>
      <c r="C12" s="170"/>
    </row>
    <row r="13" spans="1:7" ht="15" x14ac:dyDescent="0.25">
      <c r="B13" s="168" t="s">
        <v>175</v>
      </c>
      <c r="C13" s="116">
        <v>2</v>
      </c>
    </row>
    <row r="14" spans="1:7" ht="15" x14ac:dyDescent="0.25">
      <c r="B14" s="117" t="s">
        <v>176</v>
      </c>
      <c r="C14" s="118">
        <v>2</v>
      </c>
    </row>
    <row r="15" spans="1:7" ht="15" x14ac:dyDescent="0.25">
      <c r="B15" s="115" t="s">
        <v>177</v>
      </c>
      <c r="C15" s="114">
        <v>2</v>
      </c>
    </row>
    <row r="16" spans="1:7" ht="15" x14ac:dyDescent="0.25">
      <c r="B16" s="115" t="s">
        <v>159</v>
      </c>
      <c r="C16" s="114">
        <v>2</v>
      </c>
    </row>
    <row r="17" spans="2:3" ht="15" x14ac:dyDescent="0.25">
      <c r="B17" s="115" t="s">
        <v>178</v>
      </c>
      <c r="C17" s="114">
        <v>2</v>
      </c>
    </row>
    <row r="18" spans="2:3" ht="15" x14ac:dyDescent="0.25">
      <c r="B18" s="115" t="s">
        <v>179</v>
      </c>
      <c r="C18" s="194">
        <v>2</v>
      </c>
    </row>
    <row r="19" spans="2:3" ht="15" x14ac:dyDescent="0.25">
      <c r="B19" s="115" t="s">
        <v>180</v>
      </c>
      <c r="C19" s="194">
        <v>2</v>
      </c>
    </row>
    <row r="20" spans="2:3" ht="15" x14ac:dyDescent="0.25">
      <c r="B20" s="115" t="s">
        <v>181</v>
      </c>
      <c r="C20" s="194">
        <v>2</v>
      </c>
    </row>
    <row r="21" spans="2:3" ht="15" x14ac:dyDescent="0.25">
      <c r="B21" s="115" t="s">
        <v>182</v>
      </c>
      <c r="C21" s="194">
        <v>2</v>
      </c>
    </row>
    <row r="22" spans="2:3" ht="15.75" thickBot="1" x14ac:dyDescent="0.3">
      <c r="B22" s="115"/>
      <c r="C22" s="114"/>
    </row>
    <row r="23" spans="2:3" ht="15.75" thickBot="1" x14ac:dyDescent="0.3">
      <c r="B23" s="169" t="s">
        <v>144</v>
      </c>
      <c r="C23" s="170"/>
    </row>
    <row r="24" spans="2:3" ht="15" x14ac:dyDescent="0.25">
      <c r="B24" s="115" t="s">
        <v>183</v>
      </c>
      <c r="C24" s="259">
        <v>2</v>
      </c>
    </row>
    <row r="25" spans="2:3" ht="15" x14ac:dyDescent="0.25">
      <c r="B25" s="115" t="s">
        <v>184</v>
      </c>
      <c r="C25" s="259">
        <v>26</v>
      </c>
    </row>
    <row r="26" spans="2:3" ht="15" x14ac:dyDescent="0.25">
      <c r="B26" s="258"/>
      <c r="C26" s="259"/>
    </row>
    <row r="27" spans="2:3" ht="15" x14ac:dyDescent="0.25">
      <c r="B27" s="193"/>
      <c r="C27" s="194"/>
    </row>
    <row r="41" ht="10.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topLeftCell="A31" zoomScaleNormal="100" workbookViewId="0">
      <selection activeCell="H33" sqref="H33"/>
    </sheetView>
  </sheetViews>
  <sheetFormatPr baseColWidth="10" defaultRowHeight="12.75" x14ac:dyDescent="0.2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 x14ac:dyDescent="0.2"/>
    <row r="2" spans="2:10" ht="12.75" customHeight="1" x14ac:dyDescent="0.2">
      <c r="B2" s="287"/>
      <c r="C2" s="287"/>
      <c r="D2" s="287"/>
      <c r="E2" s="287"/>
      <c r="F2" s="287"/>
      <c r="G2" s="287"/>
      <c r="H2" s="287"/>
    </row>
    <row r="3" spans="2:10" ht="12.75" customHeight="1" x14ac:dyDescent="0.2">
      <c r="B3" s="287"/>
      <c r="C3" s="288" t="s">
        <v>185</v>
      </c>
      <c r="D3" s="288"/>
      <c r="E3" s="288"/>
      <c r="F3" s="288"/>
      <c r="G3" s="288"/>
      <c r="H3" s="288"/>
      <c r="I3" s="288"/>
      <c r="J3" s="288"/>
    </row>
    <row r="4" spans="2:10" ht="12.75" customHeight="1" x14ac:dyDescent="0.2">
      <c r="B4" s="287"/>
      <c r="C4" s="288"/>
      <c r="D4" s="288"/>
      <c r="E4" s="288"/>
      <c r="F4" s="288"/>
      <c r="G4" s="288"/>
      <c r="H4" s="288"/>
      <c r="I4" s="288"/>
      <c r="J4" s="288"/>
    </row>
    <row r="5" spans="2:10" ht="24.75" customHeight="1" x14ac:dyDescent="0.2"/>
    <row r="6" spans="2:10" ht="13.5" thickBot="1" x14ac:dyDescent="0.25"/>
    <row r="7" spans="2:10" ht="12.75" customHeight="1" x14ac:dyDescent="0.2">
      <c r="B7" s="289" t="s">
        <v>186</v>
      </c>
      <c r="C7" s="290"/>
      <c r="D7" s="291"/>
      <c r="F7" s="289" t="s">
        <v>187</v>
      </c>
      <c r="G7" s="290"/>
      <c r="H7" s="290"/>
      <c r="I7" s="290"/>
      <c r="J7" s="291"/>
    </row>
    <row r="8" spans="2:10" ht="27.75" customHeight="1" thickBot="1" x14ac:dyDescent="0.25">
      <c r="B8" s="292"/>
      <c r="C8" s="293"/>
      <c r="D8" s="294"/>
      <c r="F8" s="295"/>
      <c r="G8" s="296"/>
      <c r="H8" s="296"/>
      <c r="I8" s="296"/>
      <c r="J8" s="297"/>
    </row>
    <row r="9" spans="2:10" s="301" customFormat="1" ht="15.75" customHeight="1" thickBot="1" x14ac:dyDescent="0.3">
      <c r="B9" s="298" t="s">
        <v>188</v>
      </c>
      <c r="C9" s="299"/>
      <c r="D9" s="300"/>
      <c r="F9" s="302" t="s">
        <v>189</v>
      </c>
      <c r="G9" s="303"/>
      <c r="H9" s="303"/>
      <c r="I9" s="303"/>
      <c r="J9" s="304"/>
    </row>
    <row r="10" spans="2:10" ht="8.25" customHeight="1" x14ac:dyDescent="0.2"/>
    <row r="11" spans="2:10" ht="13.5" thickBot="1" x14ac:dyDescent="0.25"/>
    <row r="12" spans="2:10" ht="15.75" x14ac:dyDescent="0.25">
      <c r="B12" s="132" t="s">
        <v>190</v>
      </c>
      <c r="C12" s="260"/>
      <c r="F12" s="305" t="s">
        <v>190</v>
      </c>
      <c r="G12" s="306"/>
      <c r="H12" s="260"/>
    </row>
    <row r="13" spans="2:10" ht="15.75" x14ac:dyDescent="0.25">
      <c r="B13" s="307"/>
      <c r="C13" s="308"/>
      <c r="F13" s="309"/>
      <c r="G13" s="310"/>
      <c r="H13" s="308"/>
    </row>
    <row r="14" spans="2:10" ht="15.75" x14ac:dyDescent="0.25">
      <c r="B14" s="307" t="s">
        <v>191</v>
      </c>
      <c r="C14" s="308"/>
      <c r="F14" s="309" t="s">
        <v>191</v>
      </c>
      <c r="G14" s="310"/>
      <c r="H14" s="308">
        <v>6</v>
      </c>
    </row>
    <row r="15" spans="2:10" ht="15.75" x14ac:dyDescent="0.25">
      <c r="B15" s="307"/>
      <c r="C15" s="308"/>
      <c r="F15" s="309"/>
      <c r="G15" s="310"/>
      <c r="H15" s="308">
        <v>1</v>
      </c>
    </row>
    <row r="16" spans="2:10" ht="16.5" thickBot="1" x14ac:dyDescent="0.3">
      <c r="B16" s="307" t="s">
        <v>192</v>
      </c>
      <c r="C16" s="308"/>
      <c r="F16" s="311" t="s">
        <v>192</v>
      </c>
      <c r="G16" s="312"/>
      <c r="H16" s="313"/>
    </row>
    <row r="17" spans="2:8" ht="16.5" thickBot="1" x14ac:dyDescent="0.3">
      <c r="B17" s="314" t="s">
        <v>193</v>
      </c>
      <c r="C17" s="313"/>
      <c r="G17" s="315"/>
    </row>
    <row r="18" spans="2:8" ht="15.75" x14ac:dyDescent="0.25">
      <c r="C18" s="315">
        <f>SUM(C12:C17)</f>
        <v>0</v>
      </c>
      <c r="H18" s="315">
        <f>SUM(H11:H16)</f>
        <v>7</v>
      </c>
    </row>
    <row r="19" spans="2:8" ht="7.5" customHeight="1" x14ac:dyDescent="0.2"/>
    <row r="20" spans="2:8" ht="19.5" customHeight="1" x14ac:dyDescent="0.2"/>
    <row r="21" spans="2:8" ht="13.5" customHeight="1" x14ac:dyDescent="0.2"/>
    <row r="22" spans="2:8" s="301" customFormat="1" ht="14.25" x14ac:dyDescent="0.2"/>
    <row r="24" spans="2:8" ht="3" customHeight="1" x14ac:dyDescent="0.2"/>
    <row r="36" ht="25.5" customHeight="1" x14ac:dyDescent="0.2"/>
  </sheetData>
  <mergeCells count="10">
    <mergeCell ref="F13:G13"/>
    <mergeCell ref="F14:G14"/>
    <mergeCell ref="F15:G15"/>
    <mergeCell ref="F16:G16"/>
    <mergeCell ref="C3:J4"/>
    <mergeCell ref="B7:D8"/>
    <mergeCell ref="F7:J8"/>
    <mergeCell ref="B9:D9"/>
    <mergeCell ref="F9:J9"/>
    <mergeCell ref="F12:G12"/>
  </mergeCells>
  <pageMargins left="0.2" right="0.2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1"/>
  <sheetViews>
    <sheetView showGridLines="0" tabSelected="1" topLeftCell="A43" workbookViewId="0">
      <selection activeCell="O46" sqref="O46"/>
    </sheetView>
  </sheetViews>
  <sheetFormatPr baseColWidth="10" defaultRowHeight="12.75" x14ac:dyDescent="0.2"/>
  <cols>
    <col min="1" max="1" width="13.28515625" style="317" customWidth="1"/>
    <col min="2" max="2" width="17.140625" style="317" customWidth="1"/>
    <col min="3" max="3" width="16.5703125" style="317" hidden="1" customWidth="1"/>
    <col min="4" max="4" width="15.5703125" style="317" hidden="1" customWidth="1"/>
    <col min="5" max="5" width="14.140625" style="317" customWidth="1"/>
    <col min="6" max="6" width="14.28515625" style="317" customWidth="1"/>
    <col min="7" max="7" width="11.42578125" style="317"/>
    <col min="8" max="8" width="5.7109375" style="318" customWidth="1"/>
    <col min="9" max="9" width="11.42578125" style="318"/>
    <col min="10" max="21" width="5.7109375" style="317" customWidth="1"/>
    <col min="22" max="23" width="11.42578125" style="317"/>
    <col min="24" max="24" width="13.42578125" style="317" customWidth="1"/>
    <col min="25" max="25" width="19.5703125" style="317" customWidth="1"/>
    <col min="26" max="26" width="17" style="317" customWidth="1"/>
    <col min="27" max="27" width="15.140625" style="317" customWidth="1"/>
    <col min="28" max="16384" width="11.42578125" style="317"/>
  </cols>
  <sheetData>
    <row r="5" spans="2:29" x14ac:dyDescent="0.2">
      <c r="B5" s="316"/>
    </row>
    <row r="6" spans="2:29" ht="13.5" customHeight="1" thickBot="1" x14ac:dyDescent="0.25">
      <c r="B6" s="316"/>
      <c r="X6" s="319"/>
      <c r="Y6" s="319"/>
      <c r="Z6" s="319"/>
      <c r="AA6" s="319"/>
      <c r="AB6" s="319"/>
      <c r="AC6" s="320"/>
    </row>
    <row r="7" spans="2:29" ht="18.75" customHeight="1" x14ac:dyDescent="0.2">
      <c r="B7" s="321" t="s">
        <v>194</v>
      </c>
      <c r="C7" s="322"/>
      <c r="D7" s="322"/>
      <c r="E7" s="322"/>
      <c r="F7" s="322"/>
      <c r="G7" s="323"/>
      <c r="H7" s="324"/>
      <c r="I7" s="324"/>
      <c r="X7" s="319"/>
      <c r="Y7" s="319"/>
      <c r="Z7" s="319"/>
      <c r="AA7" s="319"/>
      <c r="AB7" s="319"/>
      <c r="AC7" s="320"/>
    </row>
    <row r="8" spans="2:29" ht="22.5" customHeight="1" x14ac:dyDescent="0.2">
      <c r="B8" s="325" t="s">
        <v>189</v>
      </c>
      <c r="C8" s="326"/>
      <c r="D8" s="326"/>
      <c r="E8" s="326"/>
      <c r="F8" s="326"/>
      <c r="G8" s="327"/>
      <c r="H8" s="328"/>
      <c r="I8" s="328"/>
      <c r="X8" s="329"/>
      <c r="Y8" s="329"/>
      <c r="Z8" s="329"/>
      <c r="AA8" s="329"/>
      <c r="AB8" s="329"/>
    </row>
    <row r="9" spans="2:29" ht="3" customHeight="1" thickBot="1" x14ac:dyDescent="0.25">
      <c r="B9" s="330"/>
      <c r="C9" s="331"/>
      <c r="D9" s="331"/>
      <c r="E9" s="331"/>
      <c r="F9" s="331"/>
      <c r="G9" s="332"/>
      <c r="H9" s="333"/>
      <c r="I9" s="333"/>
      <c r="X9" s="329"/>
      <c r="Y9" s="329"/>
      <c r="Z9" s="329"/>
      <c r="AA9" s="329"/>
      <c r="AB9" s="329"/>
    </row>
    <row r="10" spans="2:29" s="318" customFormat="1" ht="9" customHeight="1" thickBot="1" x14ac:dyDescent="0.25">
      <c r="B10" s="334"/>
      <c r="C10" s="333"/>
      <c r="D10" s="333"/>
      <c r="E10" s="333"/>
      <c r="F10" s="333"/>
      <c r="G10" s="333"/>
      <c r="H10" s="333"/>
      <c r="I10" s="333"/>
      <c r="X10" s="324"/>
      <c r="Y10" s="324"/>
      <c r="Z10" s="324"/>
      <c r="AA10" s="324"/>
      <c r="AB10" s="324"/>
      <c r="AC10" s="335"/>
    </row>
    <row r="11" spans="2:29" s="318" customFormat="1" ht="26.25" customHeight="1" thickBot="1" x14ac:dyDescent="0.25">
      <c r="B11" s="336" t="s">
        <v>195</v>
      </c>
      <c r="C11" s="337"/>
      <c r="D11" s="337"/>
      <c r="E11" s="337"/>
      <c r="F11" s="337"/>
      <c r="G11" s="338"/>
      <c r="H11" s="120"/>
      <c r="I11" s="120"/>
      <c r="X11" s="333"/>
      <c r="Y11" s="339"/>
      <c r="Z11" s="340"/>
      <c r="AA11" s="340"/>
      <c r="AB11" s="333"/>
    </row>
    <row r="12" spans="2:29" ht="20.25" customHeight="1" x14ac:dyDescent="0.2">
      <c r="B12" s="341"/>
      <c r="C12" s="341"/>
      <c r="D12" s="341"/>
      <c r="E12" s="341"/>
      <c r="F12" s="341"/>
      <c r="G12" s="341"/>
      <c r="H12" s="120"/>
      <c r="I12" s="120"/>
      <c r="X12" s="329"/>
      <c r="Y12" s="342"/>
      <c r="Z12" s="343"/>
      <c r="AA12" s="339"/>
      <c r="AB12" s="329"/>
    </row>
    <row r="13" spans="2:29" ht="31.5" customHeight="1" thickBot="1" x14ac:dyDescent="0.25">
      <c r="B13" s="343" t="s">
        <v>23</v>
      </c>
      <c r="C13" s="344" t="s">
        <v>196</v>
      </c>
      <c r="D13" s="345" t="s">
        <v>197</v>
      </c>
      <c r="E13" s="345" t="s">
        <v>198</v>
      </c>
      <c r="F13" s="346" t="s">
        <v>199</v>
      </c>
      <c r="G13" s="347" t="s">
        <v>5</v>
      </c>
      <c r="H13" s="348"/>
      <c r="I13" s="348"/>
      <c r="X13" s="329"/>
      <c r="Y13" s="342"/>
      <c r="Z13" s="349"/>
      <c r="AA13" s="339"/>
      <c r="AB13" s="329"/>
    </row>
    <row r="14" spans="2:29" ht="24" customHeight="1" x14ac:dyDescent="0.2">
      <c r="B14" s="350" t="s">
        <v>200</v>
      </c>
      <c r="C14" s="351"/>
      <c r="D14" s="351"/>
      <c r="E14" s="351">
        <v>7</v>
      </c>
      <c r="F14" s="351">
        <v>13</v>
      </c>
      <c r="G14" s="352">
        <f>Tabla8[[#This Row],[JUZGADO IV]]+Tabla8[[#This Row],[JUZGADO III]]+Tabla8[[#This Row],[COLEGIADO]]+Tabla8[[#This Row],[ASUNTOS INTERNOS]]</f>
        <v>20</v>
      </c>
      <c r="H14" s="333"/>
      <c r="I14" s="333"/>
      <c r="X14" s="329"/>
      <c r="Y14" s="342"/>
      <c r="Z14" s="343"/>
      <c r="AA14" s="339"/>
      <c r="AB14" s="329"/>
    </row>
    <row r="15" spans="2:29" ht="24" customHeight="1" x14ac:dyDescent="0.2">
      <c r="B15" s="353" t="s">
        <v>201</v>
      </c>
      <c r="C15" s="354">
        <v>0</v>
      </c>
      <c r="D15" s="355">
        <f>(D14*100%/G14)</f>
        <v>0</v>
      </c>
      <c r="E15" s="355">
        <f>(E14*100%/G14)</f>
        <v>0.35</v>
      </c>
      <c r="F15" s="355">
        <f>(F14*100%/G14)</f>
        <v>0.65</v>
      </c>
      <c r="G15" s="356">
        <f>Tabla8[[#This Row],[JUZGADO IV]]+Tabla8[[#This Row],[JUZGADO III]]+Tabla8[[#This Row],[COLEGIADO]]+Tabla8[[#This Row],[ASUNTOS INTERNOS]]</f>
        <v>1</v>
      </c>
      <c r="H15" s="333"/>
      <c r="I15" s="333"/>
      <c r="X15" s="329"/>
      <c r="Y15" s="342"/>
      <c r="Z15" s="349"/>
      <c r="AA15" s="339"/>
      <c r="AB15" s="329"/>
    </row>
    <row r="16" spans="2:29" ht="24" customHeight="1" x14ac:dyDescent="0.2">
      <c r="B16" s="353" t="s">
        <v>202</v>
      </c>
      <c r="C16" s="357"/>
      <c r="D16" s="357"/>
      <c r="E16" s="357">
        <v>0</v>
      </c>
      <c r="F16" s="357">
        <v>0</v>
      </c>
      <c r="G16" s="358">
        <f>Tabla8[[#This Row],[JUZGADO IV]]+Tabla8[[#This Row],[JUZGADO III]]+Tabla8[[#This Row],[COLEGIADO]]+Tabla8[[#This Row],[ASUNTOS INTERNOS]]</f>
        <v>0</v>
      </c>
      <c r="H16" s="333"/>
      <c r="I16" s="333"/>
      <c r="X16" s="329"/>
      <c r="Y16" s="342"/>
      <c r="Z16" s="343"/>
      <c r="AA16" s="339"/>
      <c r="AB16" s="329"/>
    </row>
    <row r="17" spans="2:28" ht="24" customHeight="1" x14ac:dyDescent="0.2">
      <c r="B17" s="353" t="s">
        <v>201</v>
      </c>
      <c r="C17" s="354" t="e">
        <f>(C16*100%/G16)</f>
        <v>#DIV/0!</v>
      </c>
      <c r="D17" s="354" t="e">
        <f>(D16*100%/G16)</f>
        <v>#DIV/0!</v>
      </c>
      <c r="E17" s="354">
        <v>0</v>
      </c>
      <c r="F17" s="354">
        <v>0</v>
      </c>
      <c r="G17" s="356">
        <v>0</v>
      </c>
      <c r="H17" s="333"/>
      <c r="I17" s="333"/>
      <c r="X17" s="329"/>
      <c r="Y17" s="342"/>
      <c r="Z17" s="349"/>
      <c r="AA17" s="339"/>
      <c r="AB17" s="329"/>
    </row>
    <row r="18" spans="2:28" ht="24" customHeight="1" x14ac:dyDescent="0.2">
      <c r="B18" s="353" t="s">
        <v>192</v>
      </c>
      <c r="C18" s="357"/>
      <c r="D18" s="357"/>
      <c r="E18" s="357">
        <v>12</v>
      </c>
      <c r="F18" s="357">
        <v>18</v>
      </c>
      <c r="G18" s="358">
        <f>Tabla8[[#This Row],[JUZGADO IV]]+Tabla8[[#This Row],[JUZGADO III]]+Tabla8[[#This Row],[ASUNTOS INTERNOS]]</f>
        <v>30</v>
      </c>
      <c r="H18" s="333"/>
      <c r="I18" s="333"/>
      <c r="X18" s="329"/>
      <c r="Y18" s="359"/>
      <c r="Z18" s="360"/>
      <c r="AA18" s="361"/>
      <c r="AB18" s="329"/>
    </row>
    <row r="19" spans="2:28" ht="24" customHeight="1" thickBot="1" x14ac:dyDescent="0.25">
      <c r="B19" s="353" t="s">
        <v>201</v>
      </c>
      <c r="C19" s="362">
        <v>0</v>
      </c>
      <c r="D19" s="362">
        <f>(D18*100%/G18)</f>
        <v>0</v>
      </c>
      <c r="E19" s="362">
        <f>(E18*100%/G18)</f>
        <v>0.4</v>
      </c>
      <c r="F19" s="362">
        <f>(F18*100%/G18)</f>
        <v>0.6</v>
      </c>
      <c r="G19" s="363">
        <f>Tabla8[[#This Row],[JUZGADO IV]]+Tabla8[[#This Row],[JUZGADO III]]+Tabla8[[#This Row],[COLEGIADO]]+Tabla8[[#This Row],[ASUNTOS INTERNOS]]</f>
        <v>1</v>
      </c>
      <c r="H19" s="333"/>
      <c r="I19" s="333"/>
      <c r="X19" s="329"/>
      <c r="Y19" s="329"/>
      <c r="Z19" s="329"/>
      <c r="AA19" s="329"/>
      <c r="AB19" s="329"/>
    </row>
    <row r="20" spans="2:28" ht="12" customHeight="1" thickBot="1" x14ac:dyDescent="0.25">
      <c r="B20" s="364"/>
      <c r="C20" s="339"/>
      <c r="D20" s="339"/>
      <c r="E20" s="339"/>
      <c r="F20" s="339"/>
      <c r="G20" s="365"/>
      <c r="H20" s="333"/>
      <c r="I20" s="333"/>
      <c r="X20" s="329"/>
      <c r="Y20" s="329"/>
      <c r="Z20" s="329"/>
      <c r="AA20" s="329"/>
      <c r="AB20" s="329"/>
    </row>
    <row r="21" spans="2:28" ht="24" customHeight="1" thickBot="1" x14ac:dyDescent="0.25">
      <c r="B21" s="366" t="s">
        <v>203</v>
      </c>
      <c r="C21" s="367">
        <f>C14+C16+C18</f>
        <v>0</v>
      </c>
      <c r="D21" s="367">
        <f t="shared" ref="D21:E21" si="0">D14+D16+D18</f>
        <v>0</v>
      </c>
      <c r="E21" s="367">
        <f t="shared" si="0"/>
        <v>19</v>
      </c>
      <c r="F21" s="367">
        <f>F14+F16+F18</f>
        <v>31</v>
      </c>
      <c r="G21" s="368">
        <f>Tabla8[[#This Row],[JUZGADO IV]]+Tabla8[[#This Row],[JUZGADO III]]+Tabla8[[#This Row],[COLEGIADO]]+Tabla8[[#This Row],[ASUNTOS INTERNOS]]</f>
        <v>50</v>
      </c>
      <c r="H21" s="333"/>
      <c r="I21" s="333"/>
    </row>
    <row r="22" spans="2:28" ht="24" customHeight="1" x14ac:dyDescent="0.2">
      <c r="B22" s="369" t="s">
        <v>201</v>
      </c>
      <c r="C22" s="370">
        <f>(C21*100%/G21)</f>
        <v>0</v>
      </c>
      <c r="D22" s="370">
        <f>(D21*100%/G21)</f>
        <v>0</v>
      </c>
      <c r="E22" s="370">
        <f>(E21*100%/G21)</f>
        <v>0.38</v>
      </c>
      <c r="F22" s="370">
        <f>(F21*100%/G21)</f>
        <v>0.62</v>
      </c>
      <c r="G22" s="371">
        <f>Tabla8[[#This Row],[JUZGADO IV]]+Tabla8[[#This Row],[JUZGADO III]]+Tabla8[[#This Row],[COLEGIADO]]+Tabla8[[#This Row],[ASUNTOS INTERNOS]]</f>
        <v>1</v>
      </c>
      <c r="H22" s="333"/>
      <c r="I22" s="333"/>
    </row>
    <row r="23" spans="2:28" ht="13.5" thickBot="1" x14ac:dyDescent="0.25">
      <c r="B23" s="316"/>
    </row>
    <row r="24" spans="2:28" ht="22.5" customHeight="1" thickBot="1" x14ac:dyDescent="0.25">
      <c r="B24" s="336" t="s">
        <v>204</v>
      </c>
      <c r="C24" s="337"/>
      <c r="D24" s="337"/>
      <c r="E24" s="337"/>
      <c r="F24" s="337"/>
      <c r="G24" s="338"/>
      <c r="H24" s="120"/>
      <c r="I24" s="120"/>
    </row>
    <row r="25" spans="2:28" ht="13.5" thickBot="1" x14ac:dyDescent="0.25">
      <c r="C25" s="341"/>
      <c r="D25" s="341"/>
      <c r="E25" s="341"/>
      <c r="F25" s="341"/>
    </row>
    <row r="26" spans="2:28" ht="32.25" customHeight="1" thickBot="1" x14ac:dyDescent="0.25">
      <c r="B26" s="372" t="s">
        <v>23</v>
      </c>
      <c r="C26" s="373" t="s">
        <v>196</v>
      </c>
      <c r="D26" s="374" t="s">
        <v>205</v>
      </c>
      <c r="E26" s="374" t="s">
        <v>198</v>
      </c>
      <c r="F26" s="375" t="s">
        <v>199</v>
      </c>
      <c r="G26" s="376" t="s">
        <v>5</v>
      </c>
      <c r="H26" s="348"/>
      <c r="I26" s="348"/>
    </row>
    <row r="27" spans="2:28" ht="0.75" customHeight="1" thickBot="1" x14ac:dyDescent="0.25">
      <c r="B27" s="377"/>
      <c r="C27" s="339">
        <v>0</v>
      </c>
      <c r="D27" s="339"/>
      <c r="E27" s="339"/>
      <c r="F27" s="339"/>
      <c r="G27" s="378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379" t="s">
        <v>200</v>
      </c>
      <c r="C28" s="351"/>
      <c r="D28" s="351"/>
      <c r="E28" s="351">
        <v>11</v>
      </c>
      <c r="F28" s="351">
        <v>12</v>
      </c>
      <c r="G28" s="380">
        <f>Tabla9[[#This Row],[JUZGADO IV]]+Tabla9[[#This Row],[JUZGADO III]]+Tabla9[[#This Row],[JUZGADO I]]+Tabla9[[#This Row],[ASUNTOS INTERNOS]]</f>
        <v>23</v>
      </c>
      <c r="H28" s="333"/>
      <c r="I28" s="333"/>
    </row>
    <row r="29" spans="2:28" ht="24" customHeight="1" x14ac:dyDescent="0.2">
      <c r="B29" s="381" t="s">
        <v>201</v>
      </c>
      <c r="C29" s="382">
        <v>0</v>
      </c>
      <c r="D29" s="382">
        <f>D28*100%/G28</f>
        <v>0</v>
      </c>
      <c r="E29" s="382">
        <f>E28*100%/G28</f>
        <v>0.47826086956521741</v>
      </c>
      <c r="F29" s="382">
        <f>F28*100%/G28</f>
        <v>0.52173913043478259</v>
      </c>
      <c r="G29" s="383">
        <f>Tabla9[[#This Row],[JUZGADO IV]]+Tabla9[[#This Row],[JUZGADO III]]+Tabla9[[#This Row],[JUZGADO I]]+Tabla9[[#This Row],[ASUNTOS INTERNOS]]</f>
        <v>1</v>
      </c>
      <c r="H29" s="333"/>
      <c r="I29" s="333"/>
    </row>
    <row r="30" spans="2:28" ht="24" customHeight="1" x14ac:dyDescent="0.2">
      <c r="B30" s="384" t="s">
        <v>202</v>
      </c>
      <c r="C30" s="357"/>
      <c r="D30" s="357"/>
      <c r="E30" s="357">
        <v>0</v>
      </c>
      <c r="F30" s="357">
        <v>0</v>
      </c>
      <c r="G30" s="385">
        <f>Tabla9[[#This Row],[JUZGADO IV]]+Tabla9[[#This Row],[JUZGADO III]]+Tabla9[[#This Row],[JUZGADO I]]+Tabla9[[#This Row],[ASUNTOS INTERNOS]]</f>
        <v>0</v>
      </c>
      <c r="H30" s="333"/>
      <c r="I30" s="333"/>
    </row>
    <row r="31" spans="2:28" ht="24" customHeight="1" x14ac:dyDescent="0.2">
      <c r="B31" s="381" t="s">
        <v>201</v>
      </c>
      <c r="C31" s="382">
        <v>0</v>
      </c>
      <c r="D31" s="382" t="e">
        <f>D30*100%/G30</f>
        <v>#DIV/0!</v>
      </c>
      <c r="E31" s="382">
        <v>0</v>
      </c>
      <c r="F31" s="382">
        <v>0</v>
      </c>
      <c r="G31" s="383">
        <v>0</v>
      </c>
      <c r="H31" s="333"/>
      <c r="I31" s="333"/>
    </row>
    <row r="32" spans="2:28" ht="24" customHeight="1" x14ac:dyDescent="0.2">
      <c r="B32" s="384" t="s">
        <v>192</v>
      </c>
      <c r="C32" s="357"/>
      <c r="D32" s="357"/>
      <c r="E32" s="357">
        <v>15</v>
      </c>
      <c r="F32" s="357">
        <v>8</v>
      </c>
      <c r="G32" s="385">
        <f>Tabla9[[#This Row],[JUZGADO IV]]+Tabla9[[#This Row],[JUZGADO III]]+Tabla9[[#This Row],[JUZGADO I]]+Tabla9[[#This Row],[ASUNTOS INTERNOS]]</f>
        <v>23</v>
      </c>
      <c r="H32" s="333"/>
      <c r="I32" s="333"/>
    </row>
    <row r="33" spans="2:9" ht="24" customHeight="1" thickBot="1" x14ac:dyDescent="0.25">
      <c r="B33" s="386" t="s">
        <v>201</v>
      </c>
      <c r="C33" s="387">
        <v>0</v>
      </c>
      <c r="D33" s="387">
        <f>D32*100%/G32</f>
        <v>0</v>
      </c>
      <c r="E33" s="387">
        <f>E32*100%/G32</f>
        <v>0.65217391304347827</v>
      </c>
      <c r="F33" s="387">
        <f>F32*100%/G32</f>
        <v>0.34782608695652173</v>
      </c>
      <c r="G33" s="388">
        <f>Tabla9[[#This Row],[JUZGADO IV]]+Tabla9[[#This Row],[JUZGADO III]]+Tabla9[[#This Row],[JUZGADO I]]+Tabla9[[#This Row],[ASUNTOS INTERNOS]]</f>
        <v>1</v>
      </c>
      <c r="H33" s="333"/>
      <c r="I33" s="333"/>
    </row>
    <row r="34" spans="2:9" ht="20.100000000000001" customHeight="1" thickBot="1" x14ac:dyDescent="0.25">
      <c r="B34" s="389"/>
      <c r="C34" s="389"/>
      <c r="D34" s="389"/>
      <c r="E34" s="389"/>
      <c r="F34" s="389"/>
      <c r="G34" s="390"/>
    </row>
    <row r="35" spans="2:9" ht="24" customHeight="1" thickBot="1" x14ac:dyDescent="0.25">
      <c r="B35" s="391" t="s">
        <v>206</v>
      </c>
      <c r="C35" s="392">
        <f>C28+C30+C32</f>
        <v>0</v>
      </c>
      <c r="D35" s="392">
        <f t="shared" ref="D35:F35" si="1">D28+D30+D32</f>
        <v>0</v>
      </c>
      <c r="E35" s="392">
        <f t="shared" si="1"/>
        <v>26</v>
      </c>
      <c r="F35" s="392">
        <f t="shared" si="1"/>
        <v>20</v>
      </c>
      <c r="G35" s="393">
        <f>Tabla9[[#This Row],[JUZGADO IV]]+Tabla9[[#This Row],[JUZGADO III]]+Tabla9[[#This Row],[JUZGADO I]]+Tabla9[[#This Row],[ASUNTOS INTERNOS]]</f>
        <v>46</v>
      </c>
      <c r="H35" s="333"/>
      <c r="I35" s="333"/>
    </row>
    <row r="36" spans="2:9" ht="24" customHeight="1" thickBot="1" x14ac:dyDescent="0.25">
      <c r="B36" s="394" t="s">
        <v>201</v>
      </c>
      <c r="C36" s="395">
        <f>C35*100%/G35</f>
        <v>0</v>
      </c>
      <c r="D36" s="395">
        <f>D35*100%/G35</f>
        <v>0</v>
      </c>
      <c r="E36" s="395">
        <f>E35*100%/G35</f>
        <v>0.56521739130434778</v>
      </c>
      <c r="F36" s="395">
        <f>F35*100%/G35</f>
        <v>0.43478260869565216</v>
      </c>
      <c r="G36" s="396">
        <f>Tabla9[[#This Row],[JUZGADO IV]]+Tabla9[[#This Row],[JUZGADO III]]+Tabla9[[#This Row],[JUZGADO I]]+Tabla9[[#This Row],[ASUNTOS INTERNOS]]</f>
        <v>1</v>
      </c>
      <c r="H36" s="333"/>
      <c r="I36" s="333"/>
    </row>
    <row r="37" spans="2:9" ht="7.5" customHeight="1" x14ac:dyDescent="0.2"/>
    <row r="38" spans="2:9" hidden="1" x14ac:dyDescent="0.2"/>
    <row r="43" spans="2:9" s="398" customFormat="1" x14ac:dyDescent="0.2">
      <c r="B43" s="397"/>
      <c r="C43" s="397"/>
      <c r="D43" s="397"/>
      <c r="H43" s="399"/>
      <c r="I43" s="399"/>
    </row>
    <row r="44" spans="2:9" s="398" customFormat="1" x14ac:dyDescent="0.2">
      <c r="B44" s="397"/>
      <c r="C44" s="400" t="s">
        <v>207</v>
      </c>
      <c r="D44" s="400"/>
      <c r="E44" s="400"/>
      <c r="H44" s="399"/>
      <c r="I44" s="399"/>
    </row>
    <row r="45" spans="2:9" s="398" customFormat="1" x14ac:dyDescent="0.2">
      <c r="B45" s="397"/>
      <c r="C45" s="397" t="s">
        <v>195</v>
      </c>
      <c r="D45" s="397" t="s">
        <v>208</v>
      </c>
      <c r="E45" s="401"/>
      <c r="H45" s="399"/>
      <c r="I45" s="399"/>
    </row>
    <row r="46" spans="2:9" s="398" customFormat="1" x14ac:dyDescent="0.2">
      <c r="B46" s="397" t="s">
        <v>200</v>
      </c>
      <c r="C46" s="397">
        <f>G14</f>
        <v>20</v>
      </c>
      <c r="D46" s="397">
        <f>G28</f>
        <v>23</v>
      </c>
      <c r="E46" s="398">
        <f>G28</f>
        <v>23</v>
      </c>
      <c r="H46" s="399"/>
      <c r="I46" s="399"/>
    </row>
    <row r="47" spans="2:9" s="398" customFormat="1" x14ac:dyDescent="0.2">
      <c r="B47" s="397" t="s">
        <v>190</v>
      </c>
      <c r="C47" s="397">
        <f>G16</f>
        <v>0</v>
      </c>
      <c r="D47" s="397">
        <f>G30</f>
        <v>0</v>
      </c>
      <c r="E47" s="398">
        <f>G30</f>
        <v>0</v>
      </c>
      <c r="H47" s="399"/>
      <c r="I47" s="399"/>
    </row>
    <row r="48" spans="2:9" s="398" customFormat="1" x14ac:dyDescent="0.2">
      <c r="B48" s="397" t="s">
        <v>192</v>
      </c>
      <c r="C48" s="397">
        <f>G18</f>
        <v>30</v>
      </c>
      <c r="D48" s="397">
        <f>G32</f>
        <v>23</v>
      </c>
      <c r="E48" s="398">
        <f>G32</f>
        <v>23</v>
      </c>
      <c r="H48" s="399"/>
      <c r="I48" s="399"/>
    </row>
    <row r="49" spans="2:9" s="398" customFormat="1" x14ac:dyDescent="0.2">
      <c r="B49" s="397"/>
      <c r="C49" s="397"/>
      <c r="D49" s="397"/>
      <c r="H49" s="399"/>
      <c r="I49" s="399"/>
    </row>
    <row r="50" spans="2:9" s="398" customFormat="1" x14ac:dyDescent="0.2">
      <c r="B50" s="397"/>
      <c r="C50" s="397"/>
      <c r="D50" s="397"/>
      <c r="H50" s="399"/>
      <c r="I50" s="399"/>
    </row>
    <row r="51" spans="2:9" s="398" customFormat="1" x14ac:dyDescent="0.2">
      <c r="B51" s="397"/>
      <c r="C51" s="400" t="s">
        <v>209</v>
      </c>
      <c r="D51" s="400"/>
      <c r="E51" s="400"/>
      <c r="H51" s="399"/>
      <c r="I51" s="399"/>
    </row>
    <row r="52" spans="2:9" s="398" customFormat="1" x14ac:dyDescent="0.2">
      <c r="B52" s="397"/>
      <c r="C52" s="397"/>
      <c r="D52" s="397"/>
      <c r="H52" s="399"/>
      <c r="I52" s="399"/>
    </row>
    <row r="53" spans="2:9" s="398" customFormat="1" x14ac:dyDescent="0.2">
      <c r="B53" s="397"/>
      <c r="C53" s="397"/>
      <c r="D53" s="397"/>
      <c r="H53" s="399"/>
      <c r="I53" s="399"/>
    </row>
    <row r="54" spans="2:9" s="398" customFormat="1" x14ac:dyDescent="0.2">
      <c r="B54" s="397"/>
      <c r="C54" s="397"/>
      <c r="D54" s="397"/>
      <c r="H54" s="399"/>
      <c r="I54" s="399"/>
    </row>
    <row r="55" spans="2:9" s="398" customFormat="1" x14ac:dyDescent="0.2">
      <c r="B55" s="397"/>
      <c r="C55" s="397"/>
      <c r="D55" s="397"/>
      <c r="H55" s="399"/>
      <c r="I55" s="399"/>
    </row>
    <row r="56" spans="2:9" s="398" customFormat="1" x14ac:dyDescent="0.2">
      <c r="B56" s="397"/>
      <c r="C56" s="397"/>
      <c r="D56" s="397"/>
      <c r="H56" s="399"/>
      <c r="I56" s="399"/>
    </row>
    <row r="57" spans="2:9" s="398" customFormat="1" x14ac:dyDescent="0.2">
      <c r="B57" s="397"/>
      <c r="C57" s="397"/>
      <c r="D57" s="397"/>
      <c r="H57" s="399"/>
      <c r="I57" s="399"/>
    </row>
    <row r="58" spans="2:9" s="398" customFormat="1" x14ac:dyDescent="0.2">
      <c r="H58" s="399"/>
      <c r="I58" s="399"/>
    </row>
    <row r="59" spans="2:9" s="398" customFormat="1" x14ac:dyDescent="0.2">
      <c r="H59" s="399"/>
      <c r="I59" s="399"/>
    </row>
    <row r="60" spans="2:9" s="398" customFormat="1" x14ac:dyDescent="0.2">
      <c r="H60" s="399"/>
      <c r="I60" s="399"/>
    </row>
    <row r="61" spans="2:9" s="398" customFormat="1" x14ac:dyDescent="0.2">
      <c r="H61" s="399"/>
      <c r="I61" s="399"/>
    </row>
  </sheetData>
  <mergeCells count="7">
    <mergeCell ref="C51:E51"/>
    <mergeCell ref="X6:AB7"/>
    <mergeCell ref="B7:G7"/>
    <mergeCell ref="B8:G8"/>
    <mergeCell ref="B11:G11"/>
    <mergeCell ref="B24:G24"/>
    <mergeCell ref="C44:E44"/>
  </mergeCells>
  <pageMargins left="0.85" right="0.31" top="0.36" bottom="0.35" header="0.3" footer="0.3"/>
  <pageSetup orientation="portrait" horizontalDpi="360" verticalDpi="36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2018 </vt:lpstr>
      <vt:lpstr>CONSIG. M.P.</vt:lpstr>
      <vt:lpstr>DETENIDOS</vt:lpstr>
      <vt:lpstr>SALIDAS DIF.  MULTA</vt:lpstr>
      <vt:lpstr>AREA MEDICA</vt:lpstr>
      <vt:lpstr>CRUCEROS MAY  INCIDENCIA</vt:lpstr>
      <vt:lpstr>JUZG COLEGIADO</vt:lpstr>
      <vt:lpstr>JUZGADOS</vt:lpstr>
      <vt:lpstr>'CAUSAS DETERM.'!Área_de_impresión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P.G.J.E.</cp:lastModifiedBy>
  <cp:lastPrinted>2019-12-06T03:18:42Z</cp:lastPrinted>
  <dcterms:created xsi:type="dcterms:W3CDTF">2014-01-30T18:25:03Z</dcterms:created>
  <dcterms:modified xsi:type="dcterms:W3CDTF">2019-12-12T17:54:38Z</dcterms:modified>
</cp:coreProperties>
</file>